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01 - Servis klimatizace" sheetId="2" r:id="rId2"/>
    <sheet name="PS02 - ÚOŽI" sheetId="3" r:id="rId3"/>
    <sheet name="PS03 - URS" sheetId="4" r:id="rId4"/>
    <sheet name="VON - VRN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'PS01 - Servis klimatizace'!$C$79:$K$82</definedName>
    <definedName name="_xlnm.Print_Area" localSheetId="1">'PS01 - Servis klimatizace'!$C$4:$J$39,'PS01 - Servis klimatizace'!$C$45:$J$61,'PS01 - Servis klimatizace'!$C$67:$K$82</definedName>
    <definedName name="_xlnm.Print_Titles" localSheetId="1">'PS01 - Servis klimatizace'!$79:$79</definedName>
    <definedName name="_xlnm._FilterDatabase" localSheetId="2" hidden="1">'PS02 - ÚOŽI'!$C$79:$K$98</definedName>
    <definedName name="_xlnm.Print_Area" localSheetId="2">'PS02 - ÚOŽI'!$C$4:$J$39,'PS02 - ÚOŽI'!$C$45:$J$61,'PS02 - ÚOŽI'!$C$67:$K$98</definedName>
    <definedName name="_xlnm.Print_Titles" localSheetId="2">'PS02 - ÚOŽI'!$79:$79</definedName>
    <definedName name="_xlnm._FilterDatabase" localSheetId="3" hidden="1">'PS03 - URS'!$C$84:$K$153</definedName>
    <definedName name="_xlnm.Print_Area" localSheetId="3">'PS03 - URS'!$C$4:$J$39,'PS03 - URS'!$C$45:$J$66,'PS03 - URS'!$C$72:$K$153</definedName>
    <definedName name="_xlnm.Print_Titles" localSheetId="3">'PS03 - URS'!$84:$84</definedName>
    <definedName name="_xlnm._FilterDatabase" localSheetId="4" hidden="1">'VON - VRN'!$C$79:$K$83</definedName>
    <definedName name="_xlnm.Print_Area" localSheetId="4">'VON - VRN'!$C$4:$J$39,'VON - VRN'!$C$45:$J$61,'VON - VRN'!$C$67:$K$83</definedName>
    <definedName name="_xlnm.Print_Titles" localSheetId="4">'VON - VRN'!$79:$79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2"/>
  <c r="BH82"/>
  <c r="BG82"/>
  <c r="BF82"/>
  <c r="T82"/>
  <c r="T81"/>
  <c r="T80"/>
  <c r="R82"/>
  <c r="R81"/>
  <c r="R80"/>
  <c r="P82"/>
  <c r="P81"/>
  <c r="P80"/>
  <c i="1" r="AU58"/>
  <c i="5" r="J77"/>
  <c r="F74"/>
  <c r="E72"/>
  <c r="J55"/>
  <c r="F52"/>
  <c r="E50"/>
  <c r="J21"/>
  <c r="E21"/>
  <c r="J76"/>
  <c r="J20"/>
  <c r="J18"/>
  <c r="E18"/>
  <c r="F55"/>
  <c r="J17"/>
  <c r="J15"/>
  <c r="E15"/>
  <c r="F76"/>
  <c r="J14"/>
  <c r="J12"/>
  <c r="J52"/>
  <c r="E7"/>
  <c r="E70"/>
  <c i="4" r="J37"/>
  <c r="J36"/>
  <c i="1" r="AY57"/>
  <c i="4" r="J35"/>
  <c i="1" r="AX57"/>
  <c i="4"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T112"/>
  <c r="R113"/>
  <c r="R112"/>
  <c r="P113"/>
  <c r="P112"/>
  <c r="BI110"/>
  <c r="BH110"/>
  <c r="BG110"/>
  <c r="BF110"/>
  <c r="T110"/>
  <c r="T109"/>
  <c r="R110"/>
  <c r="R109"/>
  <c r="P110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5"/>
  <c r="F52"/>
  <c r="E50"/>
  <c r="J21"/>
  <c r="E21"/>
  <c r="J81"/>
  <c r="J20"/>
  <c r="J18"/>
  <c r="E18"/>
  <c r="F82"/>
  <c r="J17"/>
  <c r="J15"/>
  <c r="E15"/>
  <c r="F54"/>
  <c r="J14"/>
  <c r="J12"/>
  <c r="J79"/>
  <c r="E7"/>
  <c r="E75"/>
  <c i="3" r="J37"/>
  <c r="J36"/>
  <c i="1" r="AY56"/>
  <c i="3" r="J35"/>
  <c i="1" r="AX56"/>
  <c i="3"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J77"/>
  <c r="F74"/>
  <c r="E72"/>
  <c r="J55"/>
  <c r="F52"/>
  <c r="E50"/>
  <c r="J21"/>
  <c r="E21"/>
  <c r="J76"/>
  <c r="J20"/>
  <c r="J18"/>
  <c r="E18"/>
  <c r="F77"/>
  <c r="J17"/>
  <c r="J15"/>
  <c r="E15"/>
  <c r="F76"/>
  <c r="J14"/>
  <c r="J12"/>
  <c r="J74"/>
  <c r="E7"/>
  <c r="E48"/>
  <c i="2" r="J37"/>
  <c r="J36"/>
  <c i="1" r="AY55"/>
  <c i="2" r="J35"/>
  <c i="1" r="AX55"/>
  <c i="2" r="BI82"/>
  <c r="BH82"/>
  <c r="BG82"/>
  <c r="BF82"/>
  <c r="T82"/>
  <c r="T81"/>
  <c r="T80"/>
  <c r="R82"/>
  <c r="R81"/>
  <c r="R80"/>
  <c r="P82"/>
  <c r="P81"/>
  <c r="P80"/>
  <c i="1" r="AU55"/>
  <c i="2" r="J77"/>
  <c r="F74"/>
  <c r="E72"/>
  <c r="J55"/>
  <c r="F52"/>
  <c r="E50"/>
  <c r="J21"/>
  <c r="E21"/>
  <c r="J54"/>
  <c r="J20"/>
  <c r="J18"/>
  <c r="E18"/>
  <c r="F77"/>
  <c r="J17"/>
  <c r="J15"/>
  <c r="E15"/>
  <c r="F76"/>
  <c r="J14"/>
  <c r="J12"/>
  <c r="J52"/>
  <c r="E7"/>
  <c r="E70"/>
  <c i="1" r="L50"/>
  <c r="AM50"/>
  <c r="AM49"/>
  <c r="L49"/>
  <c r="AM47"/>
  <c r="L47"/>
  <c r="L45"/>
  <c r="L44"/>
  <c i="4" r="J150"/>
  <c i="2" r="J82"/>
  <c i="4" r="BK142"/>
  <c r="BK99"/>
  <c r="J130"/>
  <c i="3" r="J87"/>
  <c i="4" r="J126"/>
  <c r="BK120"/>
  <c i="2" r="J34"/>
  <c i="1" r="AW55"/>
  <c i="4" r="BK138"/>
  <c i="3" r="J92"/>
  <c r="J83"/>
  <c i="4" r="J93"/>
  <c i="1" r="AS54"/>
  <c i="4" r="BK94"/>
  <c r="J138"/>
  <c r="J95"/>
  <c i="3" r="BK88"/>
  <c i="4" r="J91"/>
  <c i="3" r="J82"/>
  <c i="4" r="J88"/>
  <c i="2" r="F37"/>
  <c i="1" r="BD55"/>
  <c i="4" r="BK118"/>
  <c r="J98"/>
  <c i="3" r="BK97"/>
  <c r="J90"/>
  <c i="4" r="BK126"/>
  <c r="BK86"/>
  <c i="3" r="J85"/>
  <c i="4" r="J128"/>
  <c r="J87"/>
  <c i="2" r="BK82"/>
  <c i="3" r="BK91"/>
  <c r="J93"/>
  <c i="4" r="BK136"/>
  <c r="J124"/>
  <c r="BK91"/>
  <c r="J144"/>
  <c r="BK102"/>
  <c r="BK122"/>
  <c r="BK93"/>
  <c i="3" r="BK87"/>
  <c r="J88"/>
  <c i="4" r="BK124"/>
  <c r="BK92"/>
  <c r="BK88"/>
  <c i="5" r="J34"/>
  <c i="1" r="AW58"/>
  <c i="4" r="J94"/>
  <c r="BK132"/>
  <c r="J92"/>
  <c i="3" r="BK93"/>
  <c i="4" r="J106"/>
  <c r="J89"/>
  <c r="BK98"/>
  <c r="BK104"/>
  <c i="3" r="J95"/>
  <c r="BK81"/>
  <c i="4" r="BK148"/>
  <c r="J97"/>
  <c i="5" r="J82"/>
  <c i="4" r="BK144"/>
  <c i="2" r="F36"/>
  <c i="1" r="BC55"/>
  <c i="3" r="BK98"/>
  <c r="BK95"/>
  <c i="4" r="BK146"/>
  <c r="J140"/>
  <c r="J99"/>
  <c i="3" r="BK84"/>
  <c i="4" r="BK152"/>
  <c r="BK116"/>
  <c r="J96"/>
  <c i="5" r="F36"/>
  <c i="1" r="BC58"/>
  <c i="4" r="J148"/>
  <c r="BK106"/>
  <c r="BK113"/>
  <c r="J86"/>
  <c i="3" r="BK85"/>
  <c i="4" r="J152"/>
  <c r="BK95"/>
  <c r="J110"/>
  <c r="BK110"/>
  <c r="BK140"/>
  <c i="5" r="BK82"/>
  <c i="4" r="BK128"/>
  <c r="BK87"/>
  <c i="3" r="J81"/>
  <c r="BK96"/>
  <c i="4" r="J134"/>
  <c i="5" r="F35"/>
  <c i="1" r="BB58"/>
  <c i="4" r="BK150"/>
  <c i="3" r="J96"/>
  <c i="4" r="J122"/>
  <c i="3" r="J98"/>
  <c i="4" r="J104"/>
  <c i="3" r="BK86"/>
  <c i="4" r="BK96"/>
  <c r="J116"/>
  <c i="3" r="BK90"/>
  <c r="J86"/>
  <c r="J84"/>
  <c i="4" r="BK89"/>
  <c i="3" r="BK89"/>
  <c i="4" r="J136"/>
  <c i="2" r="F35"/>
  <c i="1" r="BB55"/>
  <c i="3" r="J89"/>
  <c i="4" r="BK130"/>
  <c i="3" r="BK92"/>
  <c i="4" r="BK134"/>
  <c r="J132"/>
  <c r="J118"/>
  <c r="BK97"/>
  <c i="3" r="F37"/>
  <c r="BK82"/>
  <c i="4" r="J90"/>
  <c i="3" r="BK83"/>
  <c i="4" r="J120"/>
  <c i="5" r="F37"/>
  <c i="1" r="BD58"/>
  <c i="4" r="J113"/>
  <c r="J142"/>
  <c i="3" r="J97"/>
  <c i="4" r="BK90"/>
  <c r="J102"/>
  <c i="3" r="J91"/>
  <c i="4" r="J146"/>
  <c i="3" l="1" r="T94"/>
  <c r="T80"/>
  <c r="BK94"/>
  <c r="J94"/>
  <c r="J60"/>
  <c i="4" r="BK101"/>
  <c r="J101"/>
  <c r="J61"/>
  <c r="BK115"/>
  <c r="J115"/>
  <c r="J65"/>
  <c r="T101"/>
  <c r="T100"/>
  <c i="3" r="R94"/>
  <c r="R80"/>
  <c i="4" r="R101"/>
  <c r="R100"/>
  <c r="R115"/>
  <c r="R108"/>
  <c r="P115"/>
  <c r="P108"/>
  <c i="3" r="P94"/>
  <c r="P80"/>
  <c i="1" r="AU56"/>
  <c i="4" r="P101"/>
  <c r="P100"/>
  <c r="T115"/>
  <c r="T108"/>
  <c i="2" r="BK81"/>
  <c r="J81"/>
  <c r="J60"/>
  <c i="3" r="BK80"/>
  <c r="J80"/>
  <c i="5" r="BK81"/>
  <c r="J81"/>
  <c r="J60"/>
  <c i="4" r="BK109"/>
  <c r="J109"/>
  <c r="J63"/>
  <c r="BK112"/>
  <c r="J112"/>
  <c r="J64"/>
  <c i="5" r="E48"/>
  <c r="F54"/>
  <c r="J74"/>
  <c r="F77"/>
  <c r="BE82"/>
  <c r="J54"/>
  <c i="4" r="F81"/>
  <c r="BE94"/>
  <c r="BE99"/>
  <c r="BE106"/>
  <c r="BE113"/>
  <c r="BE116"/>
  <c r="BE120"/>
  <c r="BE122"/>
  <c r="J52"/>
  <c r="BE93"/>
  <c r="BE98"/>
  <c r="BE88"/>
  <c r="BE110"/>
  <c r="BE126"/>
  <c r="F55"/>
  <c r="BE87"/>
  <c r="BE89"/>
  <c r="BE92"/>
  <c r="BE97"/>
  <c r="BE102"/>
  <c r="BE118"/>
  <c i="3" r="J59"/>
  <c i="4" r="BE136"/>
  <c r="E48"/>
  <c r="J54"/>
  <c r="BE95"/>
  <c r="BE124"/>
  <c r="BE128"/>
  <c r="BE132"/>
  <c r="BE138"/>
  <c r="BE140"/>
  <c r="BE142"/>
  <c r="BE86"/>
  <c r="BE90"/>
  <c r="BE91"/>
  <c r="BE96"/>
  <c r="BE104"/>
  <c r="BE144"/>
  <c r="BE150"/>
  <c r="BE152"/>
  <c r="BE130"/>
  <c r="BE134"/>
  <c r="BE146"/>
  <c r="BE148"/>
  <c i="3" r="F55"/>
  <c r="J54"/>
  <c r="BE82"/>
  <c r="BE83"/>
  <c r="BE84"/>
  <c r="BE92"/>
  <c r="BE95"/>
  <c r="J52"/>
  <c r="E70"/>
  <c r="BE81"/>
  <c r="BE88"/>
  <c r="BE90"/>
  <c r="BE91"/>
  <c r="BE96"/>
  <c r="BE97"/>
  <c r="F54"/>
  <c r="BE86"/>
  <c r="BE89"/>
  <c r="BE93"/>
  <c r="BE98"/>
  <c r="BE85"/>
  <c r="BE87"/>
  <c i="1" r="BD56"/>
  <c i="2" r="E48"/>
  <c r="F55"/>
  <c r="J74"/>
  <c r="J76"/>
  <c r="F54"/>
  <c r="BE82"/>
  <c i="3" r="F35"/>
  <c i="1" r="BB56"/>
  <c i="3" r="F34"/>
  <c i="1" r="BA56"/>
  <c i="3" r="F36"/>
  <c i="1" r="BC56"/>
  <c i="5" r="J33"/>
  <c i="1" r="AV58"/>
  <c r="AT58"/>
  <c i="4" r="J34"/>
  <c i="1" r="AW57"/>
  <c i="4" r="F37"/>
  <c i="1" r="BD57"/>
  <c r="BD54"/>
  <c r="W33"/>
  <c i="3" r="J34"/>
  <c i="1" r="AW56"/>
  <c i="4" r="F34"/>
  <c i="1" r="BA57"/>
  <c i="2" r="F34"/>
  <c i="1" r="BA55"/>
  <c i="2" r="J33"/>
  <c i="1" r="AV55"/>
  <c r="AT55"/>
  <c i="4" r="F35"/>
  <c i="1" r="BB57"/>
  <c i="5" r="F34"/>
  <c i="1" r="BA58"/>
  <c i="3" r="J30"/>
  <c i="4" r="F36"/>
  <c i="1" r="BC57"/>
  <c i="4" l="1" r="T85"/>
  <c r="P85"/>
  <c i="1" r="AU57"/>
  <c i="4" r="R85"/>
  <c i="1" r="AG56"/>
  <c i="4" r="BK100"/>
  <c r="J100"/>
  <c r="J60"/>
  <c r="BK108"/>
  <c r="J108"/>
  <c r="J62"/>
  <c i="2" r="BK80"/>
  <c r="J80"/>
  <c i="5" r="BK80"/>
  <c r="J80"/>
  <c r="J59"/>
  <c i="1" r="BC54"/>
  <c r="W32"/>
  <c i="3" r="F33"/>
  <c i="1" r="AZ56"/>
  <c i="2" r="F33"/>
  <c i="1" r="AZ55"/>
  <c i="4" r="J33"/>
  <c i="1" r="AV57"/>
  <c r="AT57"/>
  <c r="AU54"/>
  <c i="4" r="F33"/>
  <c i="1" r="AZ57"/>
  <c i="2" r="J30"/>
  <c i="1" r="AG55"/>
  <c r="AN55"/>
  <c i="5" r="F33"/>
  <c i="1" r="AZ58"/>
  <c r="BB54"/>
  <c r="W31"/>
  <c i="3" r="J33"/>
  <c i="1" r="AV56"/>
  <c r="AT56"/>
  <c r="AN56"/>
  <c r="BA54"/>
  <c r="W30"/>
  <c i="2" l="1" r="J39"/>
  <c r="J59"/>
  <c i="4" r="BK85"/>
  <c r="J85"/>
  <c r="J59"/>
  <c i="3" r="J39"/>
  <c i="1" r="AW54"/>
  <c r="AK30"/>
  <c r="AY54"/>
  <c i="5" r="J30"/>
  <c i="1" r="AG58"/>
  <c r="AZ54"/>
  <c r="W29"/>
  <c r="AX54"/>
  <c i="5" l="1" r="J39"/>
  <c i="1" r="AN58"/>
  <c r="AV54"/>
  <c r="AK29"/>
  <c i="4" r="J30"/>
  <c i="1" r="AG57"/>
  <c r="AG54"/>
  <c r="AK26"/>
  <c i="4" l="1" r="J39"/>
  <c i="1" r="AN57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<sst xmlns="http://schemas.openxmlformats.org/spreadsheetml/2006/main">
  <si>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</si>
  <si>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</si>
  <si>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</si>
  <si>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</si>
  <si>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</si>
  <si>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{95decb46-e14e-4692-8cf6-c7c3727455d1}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</si>
  <si>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</si>
  <si>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</si>
  <si>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</si>
  <si>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</si>
  <si>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</si>
  <si>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</si>
  <si>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</si>
  <si>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</si>
  <si>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64024xxx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</si>
  <si>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</si>
  <si>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</si>
  <si>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Servis klimatizace v obvodu  SSZT Pardubice 2025</t>
  </si>
  <si>
    <t>KSO:</t>
  </si>
  <si>
    <t/>
  </si>
  <si>
    <t>CC-CZ:</t>
  </si>
  <si>
    <t>Místo:</t>
  </si>
  <si>
    <t>SŽ OŘ HKR</t>
  </si>
  <si>
    <t>Datum:</t>
  </si>
  <si>
    <t>20. 8. 2024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</si>
  <si>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</si>
  <si>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</si>
  <si>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</si>
  <si>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</si>
  <si>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</si>
  <si>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</si>
  <si>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</si>
  <si>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</si>
  <si>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</si>
  <si>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Slezák Jiří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</si>
  <si>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</si>
  <si>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</si>
  <si>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</si>
  <si>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</si>
  <si>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</si>
  <si>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</si>
  <si>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</si>
  <si>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</si>
  <si>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</si>
  <si>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</si>
  <si>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</si>
  <si>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</si>
  <si>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</si>
  <si>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</si>
  <si>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</si>
  <si>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</si>
  <si>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</si>
  <si>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</si>
  <si>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</si>
  <si>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</si>
  <si>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</si>
  <si>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</si>
  <si>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</si>
  <si>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</si>
  <si>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</si>
  <si>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</si>
  <si>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</si>
  <si>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</si>
  <si>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</si>
  <si>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</si>
  <si>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</si>
  <si>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</si>
  <si>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</si>
  <si>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</si>
  <si>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</si>
  <si>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</si>
  <si>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</si>
  <si>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</si>
  <si>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</si>
  <si>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</si>
  <si>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</si>
  <si>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</si>
  <si>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Servis klimatizace</t>
  </si>
  <si>
    <t>PRO</t>
  </si>
  <si>
    <t>1</t>
  </si>
  <si>
    <t>{80d327f5-359c-4c2e-bb86-5433f36709fa}</t>
  </si>
  <si>
    <t>2</t>
  </si>
  <si>
    <t>PS02</t>
  </si>
  <si>
    <t>ÚOŽI</t>
  </si>
  <si>
    <t>{96ce2873-995d-4bc5-8342-d503e9ed3778}</t>
  </si>
  <si>
    <t>PS03</t>
  </si>
  <si>
    <t>URS</t>
  </si>
  <si>
    <t>{1d9f501c-cb71-4e6c-9f54-82e6838e1296}</t>
  </si>
  <si>
    <t>VON</t>
  </si>
  <si>
    <t>VRN</t>
  </si>
  <si>
    <t>{2090bea8-91b9-409d-8ae7-19b79a7af48f}</t>
  </si>
  <si>
    <t>KRYCÍ LIST SOUPISU PRACÍ</t>
  </si>
  <si>
    <t>Objekt:</t>
  </si>
  <si>
    <t>PS01 - Servis klimatizace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</si>
  <si>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</si>
  <si>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</si>
  <si>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</si>
  <si>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</si>
  <si>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</si>
  <si>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</si>
  <si>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</si>
  <si>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</si>
  <si>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</si>
  <si>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</si>
  <si>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</si>
  <si>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</si>
  <si>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</si>
  <si>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</si>
  <si>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</si>
  <si>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</si>
  <si>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</si>
  <si>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</si>
  <si>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</si>
  <si>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</si>
  <si>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</si>
  <si>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</si>
  <si>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</si>
  <si>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7590183010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</si>
  <si>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všech ovládacích a jistících prvků, kontrola spojů chladícího okruhu včetně kontroly těsnosti, kontrola izolací chladícího potrubí, kontrola spojů elektroinstalace, test sestavy na výkon při všech režimech</t>
  </si>
  <si>
    <t>kus</t>
  </si>
  <si>
    <t>Sborník UOŽI 01 2024</t>
  </si>
  <si>
    <t>2101611147</t>
  </si>
  <si>
    <t>PS02 - ÚOŽI</t>
  </si>
  <si>
    <t>M</t>
  </si>
  <si>
    <t>7590180050</t>
  </si>
  <si>
    <t>Klimatizace Kompletní technologické vedení ke klimatizaci do 5 kW vč. (CU potrubí (10)12/6 včetně izolace, potrubí odvodu kondenzátu, přívodní kabel CYKY 3x2,5 a ovládací kabel CYKY 5x1,5)</t>
  </si>
  <si>
    <t>1371910752</t>
  </si>
  <si>
    <t>7590180060</t>
  </si>
  <si>
    <t>Klimatizace Kompletní technologické vedení ke klimatizaci nad 5kW (CU potrubí 16/10 včetně izolace, potrubí odvodu kondenzátu, přívodní kabel CYKY 3x2,5 a ovládací kabel CYKY 5x1,5)</t>
  </si>
  <si>
    <t>529665661</t>
  </si>
  <si>
    <t>3</t>
  </si>
  <si>
    <t>7590180110</t>
  </si>
  <si>
    <t>Klimatizace plyn R410A</t>
  </si>
  <si>
    <t>kg</t>
  </si>
  <si>
    <t>1728961177</t>
  </si>
  <si>
    <t>7590180120</t>
  </si>
  <si>
    <t>Klimatizace čistící roztok</t>
  </si>
  <si>
    <t>litr</t>
  </si>
  <si>
    <t>411179480</t>
  </si>
  <si>
    <t>5</t>
  </si>
  <si>
    <t>7590180100</t>
  </si>
  <si>
    <t>Klimatizace potrubí Cu 6 mm izolované</t>
  </si>
  <si>
    <t>m</t>
  </si>
  <si>
    <t>-1005930455</t>
  </si>
  <si>
    <t>6</t>
  </si>
  <si>
    <t>7590180102</t>
  </si>
  <si>
    <t>Klimatizace potrubí Cu 12 mm izolované</t>
  </si>
  <si>
    <t>-1355683378</t>
  </si>
  <si>
    <t>7</t>
  </si>
  <si>
    <t>7590180070</t>
  </si>
  <si>
    <t>Klimatizace Konzole venkovní pro zavěšení klimatizační jednotky</t>
  </si>
  <si>
    <t>434402719</t>
  </si>
  <si>
    <t>8</t>
  </si>
  <si>
    <t>7590180040</t>
  </si>
  <si>
    <t>Klimatizace Klimatizace - Ovladač</t>
  </si>
  <si>
    <t>1357692300</t>
  </si>
  <si>
    <t>9</t>
  </si>
  <si>
    <t>7590180010</t>
  </si>
  <si>
    <t>Klimatizace Podstropní klimatizační jednotka (venkovní i vnitřní jednotka) 3,5 kW, topení 4 kW</t>
  </si>
  <si>
    <t>1211334716</t>
  </si>
  <si>
    <t>10</t>
  </si>
  <si>
    <t>7590180020</t>
  </si>
  <si>
    <t>Klimatizace Podstropní klimatizační jednotka (venkovní i vnitřní jednotka) nad 5kW do 6,9 kW chlazení.</t>
  </si>
  <si>
    <t>1928113862</t>
  </si>
  <si>
    <t>11</t>
  </si>
  <si>
    <t>7590180030</t>
  </si>
  <si>
    <t>Klimatizace Podstropní klimatizační jednotka (venkovní i vnitřní jednotka) nad 7 kW</t>
  </si>
  <si>
    <t>332963983</t>
  </si>
  <si>
    <t>7590180210</t>
  </si>
  <si>
    <t>Klimatizace Doplněk pro zimní provoz klimatizací (chlazení) - proporciální regulátor nebo presostat, vyhřívání kompresoru</t>
  </si>
  <si>
    <t>-1272263163</t>
  </si>
  <si>
    <t>13</t>
  </si>
  <si>
    <t>7492501770</t>
  </si>
  <si>
    <t>Kabely, vodiče, šňůry Cu - nn Kabel silový 2 a 3-žílový Cu, plastová izolace CYKY 3J2,5 (3Cx 2,5)</t>
  </si>
  <si>
    <t>-1661967736</t>
  </si>
  <si>
    <t>14</t>
  </si>
  <si>
    <t>7590183020</t>
  </si>
  <si>
    <t>Kontrola úniku chladiva klimatizační jednotky dle nařízení EU č. 517/2014</t>
  </si>
  <si>
    <t>-723700793</t>
  </si>
  <si>
    <t>15</t>
  </si>
  <si>
    <t>7590185020</t>
  </si>
  <si>
    <t>Montáž klimatizační jednotky včetně rozvodů do 5 kW - venkovních a vnitřních částí</t>
  </si>
  <si>
    <t>659664887</t>
  </si>
  <si>
    <t>16</t>
  </si>
  <si>
    <t>7590185025</t>
  </si>
  <si>
    <t>Montáž klimatizační jednotky včetně rozvodů nad 5 kW - venkovních a vnitřních částí</t>
  </si>
  <si>
    <t>1289379529</t>
  </si>
  <si>
    <t>17</t>
  </si>
  <si>
    <t>7590187010</t>
  </si>
  <si>
    <t>Demontáž klimatizační jednotky včetně ekologické likvidace původní jednotky - demontáž vnitřní a venkovní části, bez demontáže rozvodů</t>
  </si>
  <si>
    <t>-843181059</t>
  </si>
  <si>
    <t>PS03 - URS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</si>
  <si>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</si>
  <si>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</si>
  <si>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</si>
  <si>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</si>
  <si>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</si>
  <si>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751 - Vzduchotechnika</t>
  </si>
  <si>
    <t>34571001</t>
  </si>
  <si>
    <t>lišta elektroinstalační hranatá PVC 15x10mm</t>
  </si>
  <si>
    <t>CS ÚRS 2024 02</t>
  </si>
  <si>
    <t>-1409923878</t>
  </si>
  <si>
    <t>42952001</t>
  </si>
  <si>
    <t>jednotka klimatizační nástěnná (vnitřní a venkovní) o výkonu do 3,5kW</t>
  </si>
  <si>
    <t>-464327554</t>
  </si>
  <si>
    <t>42952002</t>
  </si>
  <si>
    <t>jednotka klimatizační nástěnná (vnitřní a venkovní) o výkonu do 5,0kW</t>
  </si>
  <si>
    <t>540606438</t>
  </si>
  <si>
    <t>42952003</t>
  </si>
  <si>
    <t>jednotka klimatizační nástěnná (vnitřní a venkovní) o výkonu do 6,6kW</t>
  </si>
  <si>
    <t>16426172</t>
  </si>
  <si>
    <t>42981914</t>
  </si>
  <si>
    <t>trubka dvojitě předizolovaná Cu 1/4" -1/2" (6-12 mm), stěna tl 0,8/0,8mm, izolace 9 mm</t>
  </si>
  <si>
    <t>-1922611972</t>
  </si>
  <si>
    <t>42981915</t>
  </si>
  <si>
    <t>trubka dvojitě předizolovaná Cu 3/8" -5/8" (10-16 mm), stěna tl 0,8/1,0mm, izolace 9 mm</t>
  </si>
  <si>
    <t>80968736</t>
  </si>
  <si>
    <t>42975406</t>
  </si>
  <si>
    <t>lišta krycí pro vedení potrubí klimatizace plastová, 110x75mm</t>
  </si>
  <si>
    <t>1418709805</t>
  </si>
  <si>
    <t>42975407</t>
  </si>
  <si>
    <t>lišta krycí pro vedení potrubí klimatizace plastová, 140x90mm</t>
  </si>
  <si>
    <t>511666457</t>
  </si>
  <si>
    <t>42975419</t>
  </si>
  <si>
    <t>roh vnitřní krycí lišty pro vedení potrubí klimatizace plastový, šířka 70mm</t>
  </si>
  <si>
    <t>-939503548</t>
  </si>
  <si>
    <t>48481002</t>
  </si>
  <si>
    <t>přečerpávač kondenzátu</t>
  </si>
  <si>
    <t>-291057684</t>
  </si>
  <si>
    <t>48481003</t>
  </si>
  <si>
    <t>sifon pro odvod kondenzátu</t>
  </si>
  <si>
    <t>629196075</t>
  </si>
  <si>
    <t>48481004</t>
  </si>
  <si>
    <t>hadice pro odvod kondenzátu</t>
  </si>
  <si>
    <t>-1189934021</t>
  </si>
  <si>
    <t>10892000</t>
  </si>
  <si>
    <t>chladivo R407C 50kg</t>
  </si>
  <si>
    <t>-209990851</t>
  </si>
  <si>
    <t>10892004</t>
  </si>
  <si>
    <t>chladivo R32 9kg</t>
  </si>
  <si>
    <t>1903987203</t>
  </si>
  <si>
    <t>HSV</t>
  </si>
  <si>
    <t>Práce a dodávky HSV</t>
  </si>
  <si>
    <t>Ostatní konstrukce a práce, bourání</t>
  </si>
  <si>
    <t>945421110</t>
  </si>
  <si>
    <t>Hydraulická zvedací plošina včetně obsluhy instalovaná na automobilovém podvozku, výšky zdvihu do 18 m</t>
  </si>
  <si>
    <t>hod</t>
  </si>
  <si>
    <t>-1421697822</t>
  </si>
  <si>
    <t>Online PSC</t>
  </si>
  <si>
    <t>https://podminky.urs.cz/item/CS_URS_2024_02/945421110</t>
  </si>
  <si>
    <t>971033141</t>
  </si>
  <si>
    <t>Vybourání otvorů ve zdivu základovém nebo nadzákladovém z cihel, tvárnic, příčkovek z cihel pálených na maltu vápennou nebo vápenocementovou průměru profilu do 60 mm, tl. do 300 mm</t>
  </si>
  <si>
    <t>-152555429</t>
  </si>
  <si>
    <t>https://podminky.urs.cz/item/CS_URS_2024_02/971033141</t>
  </si>
  <si>
    <t>971033151</t>
  </si>
  <si>
    <t>Vybourání otvorů ve zdivu základovém nebo nadzákladovém z cihel, tvárnic, příčkovek z cihel pálených na maltu vápennou nebo vápenocementovou průměru profilu do 60 mm, tl. do 450 mm</t>
  </si>
  <si>
    <t>1402352008</t>
  </si>
  <si>
    <t>https://podminky.urs.cz/item/CS_URS_2024_02/971033151</t>
  </si>
  <si>
    <t>PSV</t>
  </si>
  <si>
    <t>Práce a dodávky PSV</t>
  </si>
  <si>
    <t>741</t>
  </si>
  <si>
    <t>Elektroinstalace - silnoproud</t>
  </si>
  <si>
    <t>18</t>
  </si>
  <si>
    <t>741122016</t>
  </si>
  <si>
    <t>Montáž kabelů měděných bez ukončení uložených pod omítku plných kulatých (např. CYKY), počtu a průřezu žil 3x2,5 až 6 mm2</t>
  </si>
  <si>
    <t>-1266128126</t>
  </si>
  <si>
    <t>https://podminky.urs.cz/item/CS_URS_2024_02/741122016</t>
  </si>
  <si>
    <t>742</t>
  </si>
  <si>
    <t>Elektroinstalace - slaboproud</t>
  </si>
  <si>
    <t>19</t>
  </si>
  <si>
    <t>742110041</t>
  </si>
  <si>
    <t>Montáž lišt elektroinstalačních vkládacích</t>
  </si>
  <si>
    <t>-1821978814</t>
  </si>
  <si>
    <t>https://podminky.urs.cz/item/CS_URS_2024_02/742110041</t>
  </si>
  <si>
    <t>751</t>
  </si>
  <si>
    <t>Vzduchotechnika</t>
  </si>
  <si>
    <t>30</t>
  </si>
  <si>
    <t>751711907</t>
  </si>
  <si>
    <t>Opravy a údržba klimatizace vnitřní jednotka vyčištění chladiče</t>
  </si>
  <si>
    <t>-395358659</t>
  </si>
  <si>
    <t>https://podminky.urs.cz/item/CS_URS_2024_02/751711907</t>
  </si>
  <si>
    <t>31</t>
  </si>
  <si>
    <t>751711909</t>
  </si>
  <si>
    <t>Opravy a údržba klimatizace vnitřní jednotka zkouška odtoku kondenzátu</t>
  </si>
  <si>
    <t>378711147</t>
  </si>
  <si>
    <t>https://podminky.urs.cz/item/CS_URS_2024_02/751711909</t>
  </si>
  <si>
    <t>32</t>
  </si>
  <si>
    <t>751711910</t>
  </si>
  <si>
    <t>Opravy a údržba klimatizace vnitřní jednotka zkouška čerpadla pro odvod kondenzátu</t>
  </si>
  <si>
    <t>11980258</t>
  </si>
  <si>
    <t>https://podminky.urs.cz/item/CS_URS_2024_02/751711910</t>
  </si>
  <si>
    <t>33</t>
  </si>
  <si>
    <t>751791121</t>
  </si>
  <si>
    <t>Montáž napojovacího potrubí měděného předizolované dvojice, D mm (") 6-10 (1/4"-3/8")</t>
  </si>
  <si>
    <t>11679612</t>
  </si>
  <si>
    <t>https://podminky.urs.cz/item/CS_URS_2024_02/751791121</t>
  </si>
  <si>
    <t>34</t>
  </si>
  <si>
    <t>751791122</t>
  </si>
  <si>
    <t>Montáž napojovacího potrubí měděného předizolované dvojice, D mm (") 6-12 (1/4"-1/2")</t>
  </si>
  <si>
    <t>98739874</t>
  </si>
  <si>
    <t>https://podminky.urs.cz/item/CS_URS_2024_02/751791122</t>
  </si>
  <si>
    <t>35</t>
  </si>
  <si>
    <t>751791123</t>
  </si>
  <si>
    <t>Montáž napojovacího potrubí měděného předizolované dvojice, D mm (") 10-16 (3/8"-5/8")</t>
  </si>
  <si>
    <t>-658856665</t>
  </si>
  <si>
    <t>https://podminky.urs.cz/item/CS_URS_2024_02/751791123</t>
  </si>
  <si>
    <t>22</t>
  </si>
  <si>
    <t>751791301</t>
  </si>
  <si>
    <t>Montáž napojovacího potrubí měděného zkouška těsnosti potrubí</t>
  </si>
  <si>
    <t>1240795164</t>
  </si>
  <si>
    <t>https://podminky.urs.cz/item/CS_URS_2024_02/751791301</t>
  </si>
  <si>
    <t>23</t>
  </si>
  <si>
    <t>751791401</t>
  </si>
  <si>
    <t>Montáž napojovacího potrubí měděného vakuování potrubí</t>
  </si>
  <si>
    <t>-1866984851</t>
  </si>
  <si>
    <t>https://podminky.urs.cz/item/CS_URS_2024_02/751791401</t>
  </si>
  <si>
    <t>36</t>
  </si>
  <si>
    <t>751791821</t>
  </si>
  <si>
    <t>Demontáž napojovacího potrubí měděného předizolované dvojice, D mm (") 6-10 (1/4"-3/8")</t>
  </si>
  <si>
    <t>-310276767</t>
  </si>
  <si>
    <t>https://podminky.urs.cz/item/CS_URS_2024_02/751791821</t>
  </si>
  <si>
    <t>37</t>
  </si>
  <si>
    <t>751791822</t>
  </si>
  <si>
    <t>Demontáž napojovacího potrubí měděného předizolované dvojice, D mm (") 6-12 (1/4"-1/2")</t>
  </si>
  <si>
    <t>7769132</t>
  </si>
  <si>
    <t>https://podminky.urs.cz/item/CS_URS_2024_02/751791822</t>
  </si>
  <si>
    <t>38</t>
  </si>
  <si>
    <t>751791823</t>
  </si>
  <si>
    <t>Demontáž napojovacího potrubí měděného předizolované dvojice, D mm (") 10-16 (3/8"-5/8")</t>
  </si>
  <si>
    <t>287365536</t>
  </si>
  <si>
    <t>https://podminky.urs.cz/item/CS_URS_2024_02/751791823</t>
  </si>
  <si>
    <t>26</t>
  </si>
  <si>
    <t>751792006</t>
  </si>
  <si>
    <t>Montáž ostatních zařízení pro odvod kondenzátu klimatizace čerpadla</t>
  </si>
  <si>
    <t>-942476943</t>
  </si>
  <si>
    <t>https://podminky.urs.cz/item/CS_URS_2024_02/751792006</t>
  </si>
  <si>
    <t>24</t>
  </si>
  <si>
    <t>751792007</t>
  </si>
  <si>
    <t>Montáž ostatních zařízení pro odvod kondenzátu klimatizace sifonu</t>
  </si>
  <si>
    <t>-489828607</t>
  </si>
  <si>
    <t>https://podminky.urs.cz/item/CS_URS_2024_02/751792007</t>
  </si>
  <si>
    <t>25</t>
  </si>
  <si>
    <t>751792008</t>
  </si>
  <si>
    <t>Montáž ostatních zařízení pro odvod kondenzátu klimatizace hadice</t>
  </si>
  <si>
    <t>2033518617</t>
  </si>
  <si>
    <t>https://podminky.urs.cz/item/CS_URS_2024_02/751792008</t>
  </si>
  <si>
    <t>28</t>
  </si>
  <si>
    <t>751792806</t>
  </si>
  <si>
    <t>Demontáž ostatních zařízení pro odvod kondenzátu klimatizace čerpadla</t>
  </si>
  <si>
    <t>1390751263</t>
  </si>
  <si>
    <t>https://podminky.urs.cz/item/CS_URS_2024_02/751792806</t>
  </si>
  <si>
    <t>27</t>
  </si>
  <si>
    <t>751792807</t>
  </si>
  <si>
    <t>Demontáž ostatních zařízení pro odvod kondenzátu klimatizace sifonu</t>
  </si>
  <si>
    <t>-253263019</t>
  </si>
  <si>
    <t>https://podminky.urs.cz/item/CS_URS_2024_02/751792807</t>
  </si>
  <si>
    <t>29</t>
  </si>
  <si>
    <t>751792808</t>
  </si>
  <si>
    <t>Demontáž ostatních zařízení pro odvod kondenzátu klimatizace hadice</t>
  </si>
  <si>
    <t>-1741010485</t>
  </si>
  <si>
    <t>https://podminky.urs.cz/item/CS_URS_2024_02/751792808</t>
  </si>
  <si>
    <t>20</t>
  </si>
  <si>
    <t>751793001</t>
  </si>
  <si>
    <t>Doplnění chladiva do systému</t>
  </si>
  <si>
    <t>-1687910134</t>
  </si>
  <si>
    <t>https://podminky.urs.cz/item/CS_URS_2024_02/751793001</t>
  </si>
  <si>
    <t>751793010</t>
  </si>
  <si>
    <t>Odsátí chladiva ze systému</t>
  </si>
  <si>
    <t>219647546</t>
  </si>
  <si>
    <t>https://podminky.urs.cz/item/CS_URS_2024_02/751793010</t>
  </si>
  <si>
    <t>VON - VRN</t>
  </si>
  <si>
    <t>HZS - Hodinové zúčtovací sazby</t>
  </si>
  <si>
    <t>HZS</t>
  </si>
  <si>
    <t>Hodinové zúčtovací sazby</t>
  </si>
  <si>
    <t>HZS4232</t>
  </si>
  <si>
    <t>Hodinové zúčtovací sazby ostatních profesí revizní a kontrolní činnost technik odborný</t>
  </si>
  <si>
    <t>512</t>
  </si>
  <si>
    <t>1958065327</t>
  </si>
  <si>
    <t>https://podminky.urs.cz/item/CS_URS_2024_02/HZS4232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</si>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</sst>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45421110" TargetMode="External" /><Relationship Id="rId2" Type="http://schemas.openxmlformats.org/officeDocument/2006/relationships/hyperlink" Target="https://podminky.urs.cz/item/CS_URS_2024_02/971033141" TargetMode="External" /><Relationship Id="rId3" Type="http://schemas.openxmlformats.org/officeDocument/2006/relationships/hyperlink" Target="https://podminky.urs.cz/item/CS_URS_2024_02/971033151" TargetMode="External" /><Relationship Id="rId4" Type="http://schemas.openxmlformats.org/officeDocument/2006/relationships/hyperlink" Target="https://podminky.urs.cz/item/CS_URS_2024_02/741122016" TargetMode="External" /><Relationship Id="rId5" Type="http://schemas.openxmlformats.org/officeDocument/2006/relationships/hyperlink" Target="https://podminky.urs.cz/item/CS_URS_2024_02/742110041" TargetMode="External" /><Relationship Id="rId6" Type="http://schemas.openxmlformats.org/officeDocument/2006/relationships/hyperlink" Target="https://podminky.urs.cz/item/CS_URS_2024_02/751711907" TargetMode="External" /><Relationship Id="rId7" Type="http://schemas.openxmlformats.org/officeDocument/2006/relationships/hyperlink" Target="https://podminky.urs.cz/item/CS_URS_2024_02/751711909" TargetMode="External" /><Relationship Id="rId8" Type="http://schemas.openxmlformats.org/officeDocument/2006/relationships/hyperlink" Target="https://podminky.urs.cz/item/CS_URS_2024_02/751711910" TargetMode="External" /><Relationship Id="rId9" Type="http://schemas.openxmlformats.org/officeDocument/2006/relationships/hyperlink" Target="https://podminky.urs.cz/item/CS_URS_2024_02/751791121" TargetMode="External" /><Relationship Id="rId10" Type="http://schemas.openxmlformats.org/officeDocument/2006/relationships/hyperlink" Target="https://podminky.urs.cz/item/CS_URS_2024_02/751791122" TargetMode="External" /><Relationship Id="rId11" Type="http://schemas.openxmlformats.org/officeDocument/2006/relationships/hyperlink" Target="https://podminky.urs.cz/item/CS_URS_2024_02/751791123" TargetMode="External" /><Relationship Id="rId12" Type="http://schemas.openxmlformats.org/officeDocument/2006/relationships/hyperlink" Target="https://podminky.urs.cz/item/CS_URS_2024_02/751791301" TargetMode="External" /><Relationship Id="rId13" Type="http://schemas.openxmlformats.org/officeDocument/2006/relationships/hyperlink" Target="https://podminky.urs.cz/item/CS_URS_2024_02/751791401" TargetMode="External" /><Relationship Id="rId14" Type="http://schemas.openxmlformats.org/officeDocument/2006/relationships/hyperlink" Target="https://podminky.urs.cz/item/CS_URS_2024_02/751791821" TargetMode="External" /><Relationship Id="rId15" Type="http://schemas.openxmlformats.org/officeDocument/2006/relationships/hyperlink" Target="https://podminky.urs.cz/item/CS_URS_2024_02/751791822" TargetMode="External" /><Relationship Id="rId16" Type="http://schemas.openxmlformats.org/officeDocument/2006/relationships/hyperlink" Target="https://podminky.urs.cz/item/CS_URS_2024_02/751791823" TargetMode="External" /><Relationship Id="rId17" Type="http://schemas.openxmlformats.org/officeDocument/2006/relationships/hyperlink" Target="https://podminky.urs.cz/item/CS_URS_2024_02/751792006" TargetMode="External" /><Relationship Id="rId18" Type="http://schemas.openxmlformats.org/officeDocument/2006/relationships/hyperlink" Target="https://podminky.urs.cz/item/CS_URS_2024_02/751792007" TargetMode="External" /><Relationship Id="rId19" Type="http://schemas.openxmlformats.org/officeDocument/2006/relationships/hyperlink" Target="https://podminky.urs.cz/item/CS_URS_2024_02/751792008" TargetMode="External" /><Relationship Id="rId20" Type="http://schemas.openxmlformats.org/officeDocument/2006/relationships/hyperlink" Target="https://podminky.urs.cz/item/CS_URS_2024_02/751792806" TargetMode="External" /><Relationship Id="rId21" Type="http://schemas.openxmlformats.org/officeDocument/2006/relationships/hyperlink" Target="https://podminky.urs.cz/item/CS_URS_2024_02/751792807" TargetMode="External" /><Relationship Id="rId22" Type="http://schemas.openxmlformats.org/officeDocument/2006/relationships/hyperlink" Target="https://podminky.urs.cz/item/CS_URS_2024_02/751792808" TargetMode="External" /><Relationship Id="rId23" Type="http://schemas.openxmlformats.org/officeDocument/2006/relationships/hyperlink" Target="https://podminky.urs.cz/item/CS_URS_2024_02/751793001" TargetMode="External" /><Relationship Id="rId24" Type="http://schemas.openxmlformats.org/officeDocument/2006/relationships/hyperlink" Target="https://podminky.urs.cz/item/CS_URS_2024_02/751793010" TargetMode="External" /><Relationship Id="rId2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HZS4232" TargetMode="External" /><Relationship Id="rId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50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64024xxx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 xml:space="preserve">Servis klimatizace v obvodu  SSZT Pardubice 2025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SŽ OŘ HKR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20. 8. 2024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51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33</v>
      </c>
      <c r="AJ50" s="39"/>
      <c r="AK50" s="39"/>
      <c r="AL50" s="39"/>
      <c r="AM50" s="72" t="str">
        <f>IF(E20="","",E20)</f>
        <v>Slezák Jiří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52</v>
      </c>
      <c r="D52" s="86"/>
      <c r="E52" s="86"/>
      <c r="F52" s="86"/>
      <c r="G52" s="86"/>
      <c r="H52" s="87"/>
      <c r="I52" s="88" t="s">
        <v>53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54</v>
      </c>
      <c r="AH52" s="86"/>
      <c r="AI52" s="86"/>
      <c r="AJ52" s="86"/>
      <c r="AK52" s="86"/>
      <c r="AL52" s="86"/>
      <c r="AM52" s="86"/>
      <c r="AN52" s="88" t="s">
        <v>55</v>
      </c>
      <c r="AO52" s="86"/>
      <c r="AP52" s="86"/>
      <c r="AQ52" s="90" t="s">
        <v>56</v>
      </c>
      <c r="AR52" s="43"/>
      <c r="AS52" s="91" t="s">
        <v>57</v>
      </c>
      <c r="AT52" s="92" t="s">
        <v>58</v>
      </c>
      <c r="AU52" s="92" t="s">
        <v>59</v>
      </c>
      <c r="AV52" s="92" t="s">
        <v>60</v>
      </c>
      <c r="AW52" s="92" t="s">
        <v>61</v>
      </c>
      <c r="AX52" s="92" t="s">
        <v>62</v>
      </c>
      <c r="AY52" s="92" t="s">
        <v>63</v>
      </c>
      <c r="AZ52" s="92" t="s">
        <v>64</v>
      </c>
      <c r="BA52" s="92" t="s">
        <v>65</v>
      </c>
      <c r="BB52" s="92" t="s">
        <v>66</v>
      </c>
      <c r="BC52" s="92" t="s">
        <v>67</v>
      </c>
      <c r="BD52" s="93" t="s">
        <v>68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69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ROUND(SUM(AG55:AG58),2)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ROUND(SUM(AS55:AS58),2)</f>
        <v>0</v>
      </c>
      <c r="AT54" s="105">
        <f>ROUND(SUM(AV54:AW54),2)</f>
        <v>0</v>
      </c>
      <c r="AU54" s="106">
        <f>ROUND(SUM(AU55:AU58),5)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ROUND(SUM(AZ55:AZ58),2)</f>
        <v>0</v>
      </c>
      <c r="BA54" s="105">
        <f>ROUND(SUM(BA55:BA58),2)</f>
        <v>0</v>
      </c>
      <c r="BB54" s="105">
        <f>ROUND(SUM(BB55:BB58),2)</f>
        <v>0</v>
      </c>
      <c r="BC54" s="105">
        <f>ROUND(SUM(BC55:BC58),2)</f>
        <v>0</v>
      </c>
      <c r="BD54" s="107">
        <f>ROUND(SUM(BD55:BD58),2)</f>
        <v>0</v>
      </c>
      <c r="BE54" s="6"/>
      <c r="BS54" s="108" t="s">
        <v>70</v>
      </c>
      <c r="BT54" s="108" t="s">
        <v>71</v>
      </c>
      <c r="BU54" s="109" t="s">
        <v>72</v>
      </c>
      <c r="BV54" s="108" t="s">
        <v>73</v>
      </c>
      <c r="BW54" s="108" t="s">
        <v>5</v>
      </c>
      <c r="BX54" s="108" t="s">
        <v>74</v>
      </c>
      <c r="CL54" s="108" t="s">
        <v>19</v>
      </c>
    </row>
    <row r="55" s="7" customFormat="1" ht="16.5" customHeight="1">
      <c r="A55" s="110" t="s">
        <v>75</v>
      </c>
      <c r="B55" s="111"/>
      <c r="C55" s="112"/>
      <c r="D55" s="113" t="s">
        <v>76</v>
      </c>
      <c r="E55" s="113"/>
      <c r="F55" s="113"/>
      <c r="G55" s="113"/>
      <c r="H55" s="113"/>
      <c r="I55" s="114"/>
      <c r="J55" s="113" t="s">
        <v>77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'PS01 - Servis klimatizace'!J30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78</v>
      </c>
      <c r="AR55" s="117"/>
      <c r="AS55" s="118">
        <v>0</v>
      </c>
      <c r="AT55" s="119">
        <f>ROUND(SUM(AV55:AW55),2)</f>
        <v>0</v>
      </c>
      <c r="AU55" s="120">
        <f>'PS01 - Servis klimatizace'!P80</f>
        <v>0</v>
      </c>
      <c r="AV55" s="119">
        <f>'PS01 - Servis klimatizace'!J33</f>
        <v>0</v>
      </c>
      <c r="AW55" s="119">
        <f>'PS01 - Servis klimatizace'!J34</f>
        <v>0</v>
      </c>
      <c r="AX55" s="119">
        <f>'PS01 - Servis klimatizace'!J35</f>
        <v>0</v>
      </c>
      <c r="AY55" s="119">
        <f>'PS01 - Servis klimatizace'!J36</f>
        <v>0</v>
      </c>
      <c r="AZ55" s="119">
        <f>'PS01 - Servis klimatizace'!F33</f>
        <v>0</v>
      </c>
      <c r="BA55" s="119">
        <f>'PS01 - Servis klimatizace'!F34</f>
        <v>0</v>
      </c>
      <c r="BB55" s="119">
        <f>'PS01 - Servis klimatizace'!F35</f>
        <v>0</v>
      </c>
      <c r="BC55" s="119">
        <f>'PS01 - Servis klimatizace'!F36</f>
        <v>0</v>
      </c>
      <c r="BD55" s="121">
        <f>'PS01 - Servis klimatizace'!F37</f>
        <v>0</v>
      </c>
      <c r="BE55" s="7"/>
      <c r="BT55" s="122" t="s">
        <v>79</v>
      </c>
      <c r="BV55" s="122" t="s">
        <v>73</v>
      </c>
      <c r="BW55" s="122" t="s">
        <v>80</v>
      </c>
      <c r="BX55" s="122" t="s">
        <v>5</v>
      </c>
      <c r="CL55" s="122" t="s">
        <v>19</v>
      </c>
      <c r="CM55" s="122" t="s">
        <v>81</v>
      </c>
    </row>
    <row r="56" s="7" customFormat="1" ht="16.5" customHeight="1">
      <c r="A56" s="110" t="s">
        <v>75</v>
      </c>
      <c r="B56" s="111"/>
      <c r="C56" s="112"/>
      <c r="D56" s="113" t="s">
        <v>82</v>
      </c>
      <c r="E56" s="113"/>
      <c r="F56" s="113"/>
      <c r="G56" s="113"/>
      <c r="H56" s="113"/>
      <c r="I56" s="114"/>
      <c r="J56" s="113" t="s">
        <v>83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'PS02 - ÚOŽI'!J30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78</v>
      </c>
      <c r="AR56" s="117"/>
      <c r="AS56" s="118">
        <v>0</v>
      </c>
      <c r="AT56" s="119">
        <f>ROUND(SUM(AV56:AW56),2)</f>
        <v>0</v>
      </c>
      <c r="AU56" s="120">
        <f>'PS02 - ÚOŽI'!P80</f>
        <v>0</v>
      </c>
      <c r="AV56" s="119">
        <f>'PS02 - ÚOŽI'!J33</f>
        <v>0</v>
      </c>
      <c r="AW56" s="119">
        <f>'PS02 - ÚOŽI'!J34</f>
        <v>0</v>
      </c>
      <c r="AX56" s="119">
        <f>'PS02 - ÚOŽI'!J35</f>
        <v>0</v>
      </c>
      <c r="AY56" s="119">
        <f>'PS02 - ÚOŽI'!J36</f>
        <v>0</v>
      </c>
      <c r="AZ56" s="119">
        <f>'PS02 - ÚOŽI'!F33</f>
        <v>0</v>
      </c>
      <c r="BA56" s="119">
        <f>'PS02 - ÚOŽI'!F34</f>
        <v>0</v>
      </c>
      <c r="BB56" s="119">
        <f>'PS02 - ÚOŽI'!F35</f>
        <v>0</v>
      </c>
      <c r="BC56" s="119">
        <f>'PS02 - ÚOŽI'!F36</f>
        <v>0</v>
      </c>
      <c r="BD56" s="121">
        <f>'PS02 - ÚOŽI'!F37</f>
        <v>0</v>
      </c>
      <c r="BE56" s="7"/>
      <c r="BT56" s="122" t="s">
        <v>79</v>
      </c>
      <c r="BV56" s="122" t="s">
        <v>73</v>
      </c>
      <c r="BW56" s="122" t="s">
        <v>84</v>
      </c>
      <c r="BX56" s="122" t="s">
        <v>5</v>
      </c>
      <c r="CL56" s="122" t="s">
        <v>19</v>
      </c>
      <c r="CM56" s="122" t="s">
        <v>81</v>
      </c>
    </row>
    <row r="57" s="7" customFormat="1" ht="16.5" customHeight="1">
      <c r="A57" s="110" t="s">
        <v>75</v>
      </c>
      <c r="B57" s="111"/>
      <c r="C57" s="112"/>
      <c r="D57" s="113" t="s">
        <v>85</v>
      </c>
      <c r="E57" s="113"/>
      <c r="F57" s="113"/>
      <c r="G57" s="113"/>
      <c r="H57" s="113"/>
      <c r="I57" s="114"/>
      <c r="J57" s="113" t="s">
        <v>86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'PS03 - URS'!J30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78</v>
      </c>
      <c r="AR57" s="117"/>
      <c r="AS57" s="118">
        <v>0</v>
      </c>
      <c r="AT57" s="119">
        <f>ROUND(SUM(AV57:AW57),2)</f>
        <v>0</v>
      </c>
      <c r="AU57" s="120">
        <f>'PS03 - URS'!P85</f>
        <v>0</v>
      </c>
      <c r="AV57" s="119">
        <f>'PS03 - URS'!J33</f>
        <v>0</v>
      </c>
      <c r="AW57" s="119">
        <f>'PS03 - URS'!J34</f>
        <v>0</v>
      </c>
      <c r="AX57" s="119">
        <f>'PS03 - URS'!J35</f>
        <v>0</v>
      </c>
      <c r="AY57" s="119">
        <f>'PS03 - URS'!J36</f>
        <v>0</v>
      </c>
      <c r="AZ57" s="119">
        <f>'PS03 - URS'!F33</f>
        <v>0</v>
      </c>
      <c r="BA57" s="119">
        <f>'PS03 - URS'!F34</f>
        <v>0</v>
      </c>
      <c r="BB57" s="119">
        <f>'PS03 - URS'!F35</f>
        <v>0</v>
      </c>
      <c r="BC57" s="119">
        <f>'PS03 - URS'!F36</f>
        <v>0</v>
      </c>
      <c r="BD57" s="121">
        <f>'PS03 - URS'!F37</f>
        <v>0</v>
      </c>
      <c r="BE57" s="7"/>
      <c r="BT57" s="122" t="s">
        <v>79</v>
      </c>
      <c r="BV57" s="122" t="s">
        <v>73</v>
      </c>
      <c r="BW57" s="122" t="s">
        <v>87</v>
      </c>
      <c r="BX57" s="122" t="s">
        <v>5</v>
      </c>
      <c r="CL57" s="122" t="s">
        <v>19</v>
      </c>
      <c r="CM57" s="122" t="s">
        <v>81</v>
      </c>
    </row>
    <row r="58" s="7" customFormat="1" ht="16.5" customHeight="1">
      <c r="A58" s="110" t="s">
        <v>75</v>
      </c>
      <c r="B58" s="111"/>
      <c r="C58" s="112"/>
      <c r="D58" s="113" t="s">
        <v>88</v>
      </c>
      <c r="E58" s="113"/>
      <c r="F58" s="113"/>
      <c r="G58" s="113"/>
      <c r="H58" s="113"/>
      <c r="I58" s="114"/>
      <c r="J58" s="113" t="s">
        <v>89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'VON - VRN'!J30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88</v>
      </c>
      <c r="AR58" s="117"/>
      <c r="AS58" s="123">
        <v>0</v>
      </c>
      <c r="AT58" s="124">
        <f>ROUND(SUM(AV58:AW58),2)</f>
        <v>0</v>
      </c>
      <c r="AU58" s="125">
        <f>'VON - VRN'!P80</f>
        <v>0</v>
      </c>
      <c r="AV58" s="124">
        <f>'VON - VRN'!J33</f>
        <v>0</v>
      </c>
      <c r="AW58" s="124">
        <f>'VON - VRN'!J34</f>
        <v>0</v>
      </c>
      <c r="AX58" s="124">
        <f>'VON - VRN'!J35</f>
        <v>0</v>
      </c>
      <c r="AY58" s="124">
        <f>'VON - VRN'!J36</f>
        <v>0</v>
      </c>
      <c r="AZ58" s="124">
        <f>'VON - VRN'!F33</f>
        <v>0</v>
      </c>
      <c r="BA58" s="124">
        <f>'VON - VRN'!F34</f>
        <v>0</v>
      </c>
      <c r="BB58" s="124">
        <f>'VON - VRN'!F35</f>
        <v>0</v>
      </c>
      <c r="BC58" s="124">
        <f>'VON - VRN'!F36</f>
        <v>0</v>
      </c>
      <c r="BD58" s="126">
        <f>'VON - VRN'!F37</f>
        <v>0</v>
      </c>
      <c r="BE58" s="7"/>
      <c r="BT58" s="122" t="s">
        <v>79</v>
      </c>
      <c r="BV58" s="122" t="s">
        <v>73</v>
      </c>
      <c r="BW58" s="122" t="s">
        <v>90</v>
      </c>
      <c r="BX58" s="122" t="s">
        <v>5</v>
      </c>
      <c r="CL58" s="122" t="s">
        <v>19</v>
      </c>
      <c r="CM58" s="122" t="s">
        <v>81</v>
      </c>
    </row>
    <row r="59" s="2" customFormat="1" ht="30" customHeight="1">
      <c r="A59" s="37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="2" customFormat="1" ht="6.96" customHeight="1">
      <c r="A60" s="37"/>
      <c r="B60" s="58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</sheetData>
  <sheetProtection sheet="1" formatColumns="0" formatRows="0" objects="1" scenarios="1" spinCount="100000" saltValue="xIFZbHcttNzxxC985FAuRKfOcZlY1Lv3yRb/t1x4DVn9JTEpSsETdA8l5Mj16xAjcryg0whNut6t3TNdCSpQ5g==" hashValue="f3oHSAZdQxmTQ+tzWmtiaGXqB4fMf8Zej1g5q382vebm6uwlADPtseZvjnp5OUYfZj1iGMdpyplaAq293H0UAg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01 - Servis klimatizace'!C2" display="/"/>
    <hyperlink ref="A56" location="'PS02 - ÚOŽI'!C2" display="/"/>
    <hyperlink ref="A57" location="'PS03 - URS'!C2" display="/"/>
    <hyperlink ref="A58" location="'VON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81</v>
      </c>
    </row>
    <row r="4" s="1" customFormat="1" ht="24.96" customHeight="1">
      <c r="B4" s="19"/>
      <c r="D4" s="129" t="s">
        <v>91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 xml:space="preserve">Servis klimatizace v obvodu  SSZT Pardubice 2025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20. 8. 2024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28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33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34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35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37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39</v>
      </c>
      <c r="G32" s="37"/>
      <c r="H32" s="37"/>
      <c r="I32" s="144" t="s">
        <v>38</v>
      </c>
      <c r="J32" s="144" t="s">
        <v>40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41</v>
      </c>
      <c r="E33" s="131" t="s">
        <v>42</v>
      </c>
      <c r="F33" s="146">
        <f>ROUND((SUM(BE80:BE82)),  2)</f>
        <v>0</v>
      </c>
      <c r="G33" s="37"/>
      <c r="H33" s="37"/>
      <c r="I33" s="147">
        <v>0.20999999999999999</v>
      </c>
      <c r="J33" s="146">
        <f>ROUND(((SUM(BE80:BE82))*I33),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43</v>
      </c>
      <c r="F34" s="146">
        <f>ROUND((SUM(BF80:BF82)),  2)</f>
        <v>0</v>
      </c>
      <c r="G34" s="37"/>
      <c r="H34" s="37"/>
      <c r="I34" s="147">
        <v>0.12</v>
      </c>
      <c r="J34" s="146">
        <f>ROUND(((SUM(BF80:BF82))*I34),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44</v>
      </c>
      <c r="F35" s="146">
        <f>ROUND((SUM(BG80:BG82)),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45</v>
      </c>
      <c r="F36" s="146">
        <f>ROUND((SUM(BH80:BH82)),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46</v>
      </c>
      <c r="F37" s="146">
        <f>ROUND((SUM(BI80:BI82)),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 xml:space="preserve">Servis klimatizace v obvodu  SSZT Pardubice 2025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PS01 - Servis klimatizace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SŽ OŘ HKR</v>
      </c>
      <c r="G52" s="39"/>
      <c r="H52" s="39"/>
      <c r="I52" s="31" t="s">
        <v>23</v>
      </c>
      <c r="J52" s="71" t="str">
        <f>IF(J12="","",J12)</f>
        <v>20. 8. 2024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>Slezák Jiří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95</v>
      </c>
      <c r="D57" s="161"/>
      <c r="E57" s="161"/>
      <c r="F57" s="161"/>
      <c r="G57" s="161"/>
      <c r="H57" s="161"/>
      <c r="I57" s="161"/>
      <c r="J57" s="162" t="s">
        <v>96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69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97</v>
      </c>
    </row>
    <row r="60" s="9" customFormat="1" ht="24.96" customHeight="1">
      <c r="A60" s="9"/>
      <c r="B60" s="164"/>
      <c r="C60" s="165"/>
      <c r="D60" s="166" t="s">
        <v>98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99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59" t="str">
        <f>E7</f>
        <v xml:space="preserve">Servis klimatizace v obvodu  SSZT Pardubice 2025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92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PS01 - Servis klimatizace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>SŽ OŘ HKR</v>
      </c>
      <c r="G74" s="39"/>
      <c r="H74" s="39"/>
      <c r="I74" s="31" t="s">
        <v>23</v>
      </c>
      <c r="J74" s="71" t="str">
        <f>IF(J12="","",J12)</f>
        <v>20. 8. 2024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25</v>
      </c>
      <c r="D76" s="39"/>
      <c r="E76" s="39"/>
      <c r="F76" s="26" t="str">
        <f>E15</f>
        <v xml:space="preserve"> </v>
      </c>
      <c r="G76" s="39"/>
      <c r="H76" s="39"/>
      <c r="I76" s="31" t="s">
        <v>31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29</v>
      </c>
      <c r="D77" s="39"/>
      <c r="E77" s="39"/>
      <c r="F77" s="26" t="str">
        <f>IF(E18="","",E18)</f>
        <v>Vyplň údaj</v>
      </c>
      <c r="G77" s="39"/>
      <c r="H77" s="39"/>
      <c r="I77" s="31" t="s">
        <v>33</v>
      </c>
      <c r="J77" s="35" t="str">
        <f>E24</f>
        <v>Slezák Jiří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100</v>
      </c>
      <c r="D79" s="173" t="s">
        <v>56</v>
      </c>
      <c r="E79" s="173" t="s">
        <v>52</v>
      </c>
      <c r="F79" s="173" t="s">
        <v>53</v>
      </c>
      <c r="G79" s="173" t="s">
        <v>101</v>
      </c>
      <c r="H79" s="173" t="s">
        <v>102</v>
      </c>
      <c r="I79" s="173" t="s">
        <v>103</v>
      </c>
      <c r="J79" s="173" t="s">
        <v>96</v>
      </c>
      <c r="K79" s="174" t="s">
        <v>104</v>
      </c>
      <c r="L79" s="175"/>
      <c r="M79" s="91" t="s">
        <v>19</v>
      </c>
      <c r="N79" s="92" t="s">
        <v>41</v>
      </c>
      <c r="O79" s="92" t="s">
        <v>105</v>
      </c>
      <c r="P79" s="92" t="s">
        <v>106</v>
      </c>
      <c r="Q79" s="92" t="s">
        <v>107</v>
      </c>
      <c r="R79" s="92" t="s">
        <v>108</v>
      </c>
      <c r="S79" s="92" t="s">
        <v>109</v>
      </c>
      <c r="T79" s="93" t="s">
        <v>110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111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70</v>
      </c>
      <c r="AU80" s="16" t="s">
        <v>97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70</v>
      </c>
      <c r="E81" s="184" t="s">
        <v>112</v>
      </c>
      <c r="F81" s="184" t="s">
        <v>113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P82</f>
        <v>0</v>
      </c>
      <c r="Q81" s="189"/>
      <c r="R81" s="190">
        <f>R82</f>
        <v>0</v>
      </c>
      <c r="S81" s="189"/>
      <c r="T81" s="191">
        <f>T82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114</v>
      </c>
      <c r="AT81" s="193" t="s">
        <v>70</v>
      </c>
      <c r="AU81" s="193" t="s">
        <v>71</v>
      </c>
      <c r="AY81" s="192" t="s">
        <v>115</v>
      </c>
      <c r="BK81" s="194">
        <f>BK82</f>
        <v>0</v>
      </c>
    </row>
    <row r="82" s="2" customFormat="1" ht="62.7" customHeight="1">
      <c r="A82" s="37"/>
      <c r="B82" s="38"/>
      <c r="C82" s="195" t="s">
        <v>79</v>
      </c>
      <c r="D82" s="195" t="s">
        <v>116</v>
      </c>
      <c r="E82" s="196" t="s">
        <v>117</v>
      </c>
      <c r="F82" s="197" t="s">
        <v>118</v>
      </c>
      <c r="G82" s="198" t="s">
        <v>119</v>
      </c>
      <c r="H82" s="199">
        <v>566</v>
      </c>
      <c r="I82" s="200"/>
      <c r="J82" s="201">
        <f>ROUND(I82*H82,2)</f>
        <v>0</v>
      </c>
      <c r="K82" s="197" t="s">
        <v>120</v>
      </c>
      <c r="L82" s="43"/>
      <c r="M82" s="202" t="s">
        <v>19</v>
      </c>
      <c r="N82" s="203" t="s">
        <v>42</v>
      </c>
      <c r="O82" s="20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7" t="s">
        <v>79</v>
      </c>
      <c r="AT82" s="207" t="s">
        <v>116</v>
      </c>
      <c r="AU82" s="207" t="s">
        <v>79</v>
      </c>
      <c r="AY82" s="16" t="s">
        <v>115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6" t="s">
        <v>79</v>
      </c>
      <c r="BK82" s="208">
        <f>ROUND(I82*H82,2)</f>
        <v>0</v>
      </c>
      <c r="BL82" s="16" t="s">
        <v>79</v>
      </c>
      <c r="BM82" s="207" t="s">
        <v>121</v>
      </c>
    </row>
    <row r="83" s="2" customFormat="1" ht="6.96" customHeight="1">
      <c r="A83" s="37"/>
      <c r="B83" s="58"/>
      <c r="C83" s="59"/>
      <c r="D83" s="59"/>
      <c r="E83" s="59"/>
      <c r="F83" s="59"/>
      <c r="G83" s="59"/>
      <c r="H83" s="59"/>
      <c r="I83" s="59"/>
      <c r="J83" s="59"/>
      <c r="K83" s="59"/>
      <c r="L83" s="43"/>
      <c r="M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</sheetData>
  <sheetProtection sheet="1" autoFilter="0" formatColumns="0" formatRows="0" objects="1" scenarios="1" spinCount="100000" saltValue="nfrHKu+XJP2bGeHV3ecR1ecfwIwneu9IlCje6qwB9ORH3VmqN65Mk7NHvoa7Bh3LNk9Kead18RBKhL96LCtKrA==" hashValue="jOhIcgV8OdbsFgWFog+As9N9QkzcaIn9GafpPCx1O3bhFgxMVovjDSQHzyS8+SW1BrebPCoDkgxQtsAjL4hg2A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81</v>
      </c>
    </row>
    <row r="4" s="1" customFormat="1" ht="24.96" customHeight="1">
      <c r="B4" s="19"/>
      <c r="D4" s="129" t="s">
        <v>91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 xml:space="preserve">Servis klimatizace v obvodu  SSZT Pardubice 2025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122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20. 8. 2024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28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33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34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35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37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39</v>
      </c>
      <c r="G32" s="37"/>
      <c r="H32" s="37"/>
      <c r="I32" s="144" t="s">
        <v>38</v>
      </c>
      <c r="J32" s="144" t="s">
        <v>40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41</v>
      </c>
      <c r="E33" s="131" t="s">
        <v>42</v>
      </c>
      <c r="F33" s="146">
        <f>ROUND((SUM(BE80:BE98)),  2)</f>
        <v>0</v>
      </c>
      <c r="G33" s="37"/>
      <c r="H33" s="37"/>
      <c r="I33" s="147">
        <v>0.20999999999999999</v>
      </c>
      <c r="J33" s="146">
        <f>ROUND(((SUM(BE80:BE98))*I33),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43</v>
      </c>
      <c r="F34" s="146">
        <f>ROUND((SUM(BF80:BF98)),  2)</f>
        <v>0</v>
      </c>
      <c r="G34" s="37"/>
      <c r="H34" s="37"/>
      <c r="I34" s="147">
        <v>0.12</v>
      </c>
      <c r="J34" s="146">
        <f>ROUND(((SUM(BF80:BF98))*I34),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44</v>
      </c>
      <c r="F35" s="146">
        <f>ROUND((SUM(BG80:BG98)),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45</v>
      </c>
      <c r="F36" s="146">
        <f>ROUND((SUM(BH80:BH98)),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46</v>
      </c>
      <c r="F37" s="146">
        <f>ROUND((SUM(BI80:BI98)),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 xml:space="preserve">Servis klimatizace v obvodu  SSZT Pardubice 2025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PS02 - ÚOŽI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SŽ OŘ HKR</v>
      </c>
      <c r="G52" s="39"/>
      <c r="H52" s="39"/>
      <c r="I52" s="31" t="s">
        <v>23</v>
      </c>
      <c r="J52" s="71" t="str">
        <f>IF(J12="","",J12)</f>
        <v>20. 8. 2024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>Slezák Jiří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95</v>
      </c>
      <c r="D57" s="161"/>
      <c r="E57" s="161"/>
      <c r="F57" s="161"/>
      <c r="G57" s="161"/>
      <c r="H57" s="161"/>
      <c r="I57" s="161"/>
      <c r="J57" s="162" t="s">
        <v>96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69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97</v>
      </c>
    </row>
    <row r="60" s="9" customFormat="1" ht="24.96" customHeight="1">
      <c r="A60" s="9"/>
      <c r="B60" s="164"/>
      <c r="C60" s="165"/>
      <c r="D60" s="166" t="s">
        <v>98</v>
      </c>
      <c r="E60" s="167"/>
      <c r="F60" s="167"/>
      <c r="G60" s="167"/>
      <c r="H60" s="167"/>
      <c r="I60" s="167"/>
      <c r="J60" s="168">
        <f>J94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99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59" t="str">
        <f>E7</f>
        <v xml:space="preserve">Servis klimatizace v obvodu  SSZT Pardubice 2025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92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PS02 - ÚOŽI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>SŽ OŘ HKR</v>
      </c>
      <c r="G74" s="39"/>
      <c r="H74" s="39"/>
      <c r="I74" s="31" t="s">
        <v>23</v>
      </c>
      <c r="J74" s="71" t="str">
        <f>IF(J12="","",J12)</f>
        <v>20. 8. 2024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25</v>
      </c>
      <c r="D76" s="39"/>
      <c r="E76" s="39"/>
      <c r="F76" s="26" t="str">
        <f>E15</f>
        <v xml:space="preserve"> </v>
      </c>
      <c r="G76" s="39"/>
      <c r="H76" s="39"/>
      <c r="I76" s="31" t="s">
        <v>31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29</v>
      </c>
      <c r="D77" s="39"/>
      <c r="E77" s="39"/>
      <c r="F77" s="26" t="str">
        <f>IF(E18="","",E18)</f>
        <v>Vyplň údaj</v>
      </c>
      <c r="G77" s="39"/>
      <c r="H77" s="39"/>
      <c r="I77" s="31" t="s">
        <v>33</v>
      </c>
      <c r="J77" s="35" t="str">
        <f>E24</f>
        <v>Slezák Jiří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100</v>
      </c>
      <c r="D79" s="173" t="s">
        <v>56</v>
      </c>
      <c r="E79" s="173" t="s">
        <v>52</v>
      </c>
      <c r="F79" s="173" t="s">
        <v>53</v>
      </c>
      <c r="G79" s="173" t="s">
        <v>101</v>
      </c>
      <c r="H79" s="173" t="s">
        <v>102</v>
      </c>
      <c r="I79" s="173" t="s">
        <v>103</v>
      </c>
      <c r="J79" s="173" t="s">
        <v>96</v>
      </c>
      <c r="K79" s="174" t="s">
        <v>104</v>
      </c>
      <c r="L79" s="175"/>
      <c r="M79" s="91" t="s">
        <v>19</v>
      </c>
      <c r="N79" s="92" t="s">
        <v>41</v>
      </c>
      <c r="O79" s="92" t="s">
        <v>105</v>
      </c>
      <c r="P79" s="92" t="s">
        <v>106</v>
      </c>
      <c r="Q79" s="92" t="s">
        <v>107</v>
      </c>
      <c r="R79" s="92" t="s">
        <v>108</v>
      </c>
      <c r="S79" s="92" t="s">
        <v>109</v>
      </c>
      <c r="T79" s="93" t="s">
        <v>110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111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P81+SUM(P82:P94)</f>
        <v>0</v>
      </c>
      <c r="Q80" s="95"/>
      <c r="R80" s="178">
        <f>R81+SUM(R82:R94)</f>
        <v>0</v>
      </c>
      <c r="S80" s="95"/>
      <c r="T80" s="179">
        <f>T81+SUM(T82:T94)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70</v>
      </c>
      <c r="AU80" s="16" t="s">
        <v>97</v>
      </c>
      <c r="BK80" s="180">
        <f>BK81+SUM(BK82:BK94)</f>
        <v>0</v>
      </c>
    </row>
    <row r="81" s="2" customFormat="1" ht="33" customHeight="1">
      <c r="A81" s="37"/>
      <c r="B81" s="38"/>
      <c r="C81" s="209" t="s">
        <v>79</v>
      </c>
      <c r="D81" s="209" t="s">
        <v>123</v>
      </c>
      <c r="E81" s="210" t="s">
        <v>124</v>
      </c>
      <c r="F81" s="211" t="s">
        <v>125</v>
      </c>
      <c r="G81" s="212" t="s">
        <v>119</v>
      </c>
      <c r="H81" s="213">
        <v>10</v>
      </c>
      <c r="I81" s="214"/>
      <c r="J81" s="215">
        <f>ROUND(I81*H81,2)</f>
        <v>0</v>
      </c>
      <c r="K81" s="211" t="s">
        <v>120</v>
      </c>
      <c r="L81" s="216"/>
      <c r="M81" s="217" t="s">
        <v>19</v>
      </c>
      <c r="N81" s="218" t="s">
        <v>42</v>
      </c>
      <c r="O81" s="83"/>
      <c r="P81" s="219">
        <f>O81*H81</f>
        <v>0</v>
      </c>
      <c r="Q81" s="219">
        <v>0</v>
      </c>
      <c r="R81" s="219">
        <f>Q81*H81</f>
        <v>0</v>
      </c>
      <c r="S81" s="219">
        <v>0</v>
      </c>
      <c r="T81" s="220">
        <f>S81*H81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R81" s="207" t="s">
        <v>81</v>
      </c>
      <c r="AT81" s="207" t="s">
        <v>123</v>
      </c>
      <c r="AU81" s="207" t="s">
        <v>71</v>
      </c>
      <c r="AY81" s="16" t="s">
        <v>115</v>
      </c>
      <c r="BE81" s="208">
        <f>IF(N81="základní",J81,0)</f>
        <v>0</v>
      </c>
      <c r="BF81" s="208">
        <f>IF(N81="snížená",J81,0)</f>
        <v>0</v>
      </c>
      <c r="BG81" s="208">
        <f>IF(N81="zákl. přenesená",J81,0)</f>
        <v>0</v>
      </c>
      <c r="BH81" s="208">
        <f>IF(N81="sníž. přenesená",J81,0)</f>
        <v>0</v>
      </c>
      <c r="BI81" s="208">
        <f>IF(N81="nulová",J81,0)</f>
        <v>0</v>
      </c>
      <c r="BJ81" s="16" t="s">
        <v>79</v>
      </c>
      <c r="BK81" s="208">
        <f>ROUND(I81*H81,2)</f>
        <v>0</v>
      </c>
      <c r="BL81" s="16" t="s">
        <v>79</v>
      </c>
      <c r="BM81" s="207" t="s">
        <v>126</v>
      </c>
    </row>
    <row r="82" s="2" customFormat="1" ht="24.15" customHeight="1">
      <c r="A82" s="37"/>
      <c r="B82" s="38"/>
      <c r="C82" s="209" t="s">
        <v>81</v>
      </c>
      <c r="D82" s="209" t="s">
        <v>123</v>
      </c>
      <c r="E82" s="210" t="s">
        <v>127</v>
      </c>
      <c r="F82" s="211" t="s">
        <v>128</v>
      </c>
      <c r="G82" s="212" t="s">
        <v>119</v>
      </c>
      <c r="H82" s="213">
        <v>10</v>
      </c>
      <c r="I82" s="214"/>
      <c r="J82" s="215">
        <f>ROUND(I82*H82,2)</f>
        <v>0</v>
      </c>
      <c r="K82" s="211" t="s">
        <v>120</v>
      </c>
      <c r="L82" s="216"/>
      <c r="M82" s="217" t="s">
        <v>19</v>
      </c>
      <c r="N82" s="218" t="s">
        <v>42</v>
      </c>
      <c r="O82" s="83"/>
      <c r="P82" s="219">
        <f>O82*H82</f>
        <v>0</v>
      </c>
      <c r="Q82" s="219">
        <v>0</v>
      </c>
      <c r="R82" s="219">
        <f>Q82*H82</f>
        <v>0</v>
      </c>
      <c r="S82" s="219">
        <v>0</v>
      </c>
      <c r="T82" s="220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7" t="s">
        <v>81</v>
      </c>
      <c r="AT82" s="207" t="s">
        <v>123</v>
      </c>
      <c r="AU82" s="207" t="s">
        <v>71</v>
      </c>
      <c r="AY82" s="16" t="s">
        <v>115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6" t="s">
        <v>79</v>
      </c>
      <c r="BK82" s="208">
        <f>ROUND(I82*H82,2)</f>
        <v>0</v>
      </c>
      <c r="BL82" s="16" t="s">
        <v>79</v>
      </c>
      <c r="BM82" s="207" t="s">
        <v>129</v>
      </c>
    </row>
    <row r="83" s="2" customFormat="1" ht="16.5" customHeight="1">
      <c r="A83" s="37"/>
      <c r="B83" s="38"/>
      <c r="C83" s="209" t="s">
        <v>130</v>
      </c>
      <c r="D83" s="209" t="s">
        <v>123</v>
      </c>
      <c r="E83" s="210" t="s">
        <v>131</v>
      </c>
      <c r="F83" s="211" t="s">
        <v>132</v>
      </c>
      <c r="G83" s="212" t="s">
        <v>133</v>
      </c>
      <c r="H83" s="213">
        <v>10</v>
      </c>
      <c r="I83" s="214"/>
      <c r="J83" s="215">
        <f>ROUND(I83*H83,2)</f>
        <v>0</v>
      </c>
      <c r="K83" s="211" t="s">
        <v>120</v>
      </c>
      <c r="L83" s="216"/>
      <c r="M83" s="217" t="s">
        <v>19</v>
      </c>
      <c r="N83" s="218" t="s">
        <v>42</v>
      </c>
      <c r="O83" s="83"/>
      <c r="P83" s="219">
        <f>O83*H83</f>
        <v>0</v>
      </c>
      <c r="Q83" s="219">
        <v>0</v>
      </c>
      <c r="R83" s="219">
        <f>Q83*H83</f>
        <v>0</v>
      </c>
      <c r="S83" s="219">
        <v>0</v>
      </c>
      <c r="T83" s="220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7" t="s">
        <v>81</v>
      </c>
      <c r="AT83" s="207" t="s">
        <v>123</v>
      </c>
      <c r="AU83" s="207" t="s">
        <v>71</v>
      </c>
      <c r="AY83" s="16" t="s">
        <v>115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6" t="s">
        <v>79</v>
      </c>
      <c r="BK83" s="208">
        <f>ROUND(I83*H83,2)</f>
        <v>0</v>
      </c>
      <c r="BL83" s="16" t="s">
        <v>79</v>
      </c>
      <c r="BM83" s="207" t="s">
        <v>134</v>
      </c>
    </row>
    <row r="84" s="2" customFormat="1" ht="16.5" customHeight="1">
      <c r="A84" s="37"/>
      <c r="B84" s="38"/>
      <c r="C84" s="209" t="s">
        <v>114</v>
      </c>
      <c r="D84" s="209" t="s">
        <v>123</v>
      </c>
      <c r="E84" s="210" t="s">
        <v>135</v>
      </c>
      <c r="F84" s="211" t="s">
        <v>136</v>
      </c>
      <c r="G84" s="212" t="s">
        <v>137</v>
      </c>
      <c r="H84" s="213">
        <v>30</v>
      </c>
      <c r="I84" s="214"/>
      <c r="J84" s="215">
        <f>ROUND(I84*H84,2)</f>
        <v>0</v>
      </c>
      <c r="K84" s="211" t="s">
        <v>120</v>
      </c>
      <c r="L84" s="216"/>
      <c r="M84" s="217" t="s">
        <v>19</v>
      </c>
      <c r="N84" s="218" t="s">
        <v>42</v>
      </c>
      <c r="O84" s="83"/>
      <c r="P84" s="219">
        <f>O84*H84</f>
        <v>0</v>
      </c>
      <c r="Q84" s="219">
        <v>0</v>
      </c>
      <c r="R84" s="219">
        <f>Q84*H84</f>
        <v>0</v>
      </c>
      <c r="S84" s="219">
        <v>0</v>
      </c>
      <c r="T84" s="220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7" t="s">
        <v>81</v>
      </c>
      <c r="AT84" s="207" t="s">
        <v>123</v>
      </c>
      <c r="AU84" s="207" t="s">
        <v>71</v>
      </c>
      <c r="AY84" s="16" t="s">
        <v>115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6" t="s">
        <v>79</v>
      </c>
      <c r="BK84" s="208">
        <f>ROUND(I84*H84,2)</f>
        <v>0</v>
      </c>
      <c r="BL84" s="16" t="s">
        <v>79</v>
      </c>
      <c r="BM84" s="207" t="s">
        <v>138</v>
      </c>
    </row>
    <row r="85" s="2" customFormat="1" ht="16.5" customHeight="1">
      <c r="A85" s="37"/>
      <c r="B85" s="38"/>
      <c r="C85" s="209" t="s">
        <v>139</v>
      </c>
      <c r="D85" s="209" t="s">
        <v>123</v>
      </c>
      <c r="E85" s="210" t="s">
        <v>140</v>
      </c>
      <c r="F85" s="211" t="s">
        <v>141</v>
      </c>
      <c r="G85" s="212" t="s">
        <v>142</v>
      </c>
      <c r="H85" s="213">
        <v>10</v>
      </c>
      <c r="I85" s="214"/>
      <c r="J85" s="215">
        <f>ROUND(I85*H85,2)</f>
        <v>0</v>
      </c>
      <c r="K85" s="211" t="s">
        <v>120</v>
      </c>
      <c r="L85" s="216"/>
      <c r="M85" s="217" t="s">
        <v>19</v>
      </c>
      <c r="N85" s="218" t="s">
        <v>42</v>
      </c>
      <c r="O85" s="83"/>
      <c r="P85" s="219">
        <f>O85*H85</f>
        <v>0</v>
      </c>
      <c r="Q85" s="219">
        <v>0</v>
      </c>
      <c r="R85" s="219">
        <f>Q85*H85</f>
        <v>0</v>
      </c>
      <c r="S85" s="219">
        <v>0</v>
      </c>
      <c r="T85" s="220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7" t="s">
        <v>81</v>
      </c>
      <c r="AT85" s="207" t="s">
        <v>123</v>
      </c>
      <c r="AU85" s="207" t="s">
        <v>71</v>
      </c>
      <c r="AY85" s="16" t="s">
        <v>115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6" t="s">
        <v>79</v>
      </c>
      <c r="BK85" s="208">
        <f>ROUND(I85*H85,2)</f>
        <v>0</v>
      </c>
      <c r="BL85" s="16" t="s">
        <v>79</v>
      </c>
      <c r="BM85" s="207" t="s">
        <v>143</v>
      </c>
    </row>
    <row r="86" s="2" customFormat="1" ht="16.5" customHeight="1">
      <c r="A86" s="37"/>
      <c r="B86" s="38"/>
      <c r="C86" s="209" t="s">
        <v>144</v>
      </c>
      <c r="D86" s="209" t="s">
        <v>123</v>
      </c>
      <c r="E86" s="210" t="s">
        <v>145</v>
      </c>
      <c r="F86" s="211" t="s">
        <v>146</v>
      </c>
      <c r="G86" s="212" t="s">
        <v>142</v>
      </c>
      <c r="H86" s="213">
        <v>10</v>
      </c>
      <c r="I86" s="214"/>
      <c r="J86" s="215">
        <f>ROUND(I86*H86,2)</f>
        <v>0</v>
      </c>
      <c r="K86" s="211" t="s">
        <v>120</v>
      </c>
      <c r="L86" s="216"/>
      <c r="M86" s="217" t="s">
        <v>19</v>
      </c>
      <c r="N86" s="218" t="s">
        <v>42</v>
      </c>
      <c r="O86" s="83"/>
      <c r="P86" s="219">
        <f>O86*H86</f>
        <v>0</v>
      </c>
      <c r="Q86" s="219">
        <v>0</v>
      </c>
      <c r="R86" s="219">
        <f>Q86*H86</f>
        <v>0</v>
      </c>
      <c r="S86" s="219">
        <v>0</v>
      </c>
      <c r="T86" s="220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7" t="s">
        <v>81</v>
      </c>
      <c r="AT86" s="207" t="s">
        <v>123</v>
      </c>
      <c r="AU86" s="207" t="s">
        <v>71</v>
      </c>
      <c r="AY86" s="16" t="s">
        <v>115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6" t="s">
        <v>79</v>
      </c>
      <c r="BK86" s="208">
        <f>ROUND(I86*H86,2)</f>
        <v>0</v>
      </c>
      <c r="BL86" s="16" t="s">
        <v>79</v>
      </c>
      <c r="BM86" s="207" t="s">
        <v>147</v>
      </c>
    </row>
    <row r="87" s="2" customFormat="1" ht="16.5" customHeight="1">
      <c r="A87" s="37"/>
      <c r="B87" s="38"/>
      <c r="C87" s="209" t="s">
        <v>148</v>
      </c>
      <c r="D87" s="209" t="s">
        <v>123</v>
      </c>
      <c r="E87" s="210" t="s">
        <v>149</v>
      </c>
      <c r="F87" s="211" t="s">
        <v>150</v>
      </c>
      <c r="G87" s="212" t="s">
        <v>119</v>
      </c>
      <c r="H87" s="213">
        <v>10</v>
      </c>
      <c r="I87" s="214"/>
      <c r="J87" s="215">
        <f>ROUND(I87*H87,2)</f>
        <v>0</v>
      </c>
      <c r="K87" s="211" t="s">
        <v>120</v>
      </c>
      <c r="L87" s="216"/>
      <c r="M87" s="217" t="s">
        <v>19</v>
      </c>
      <c r="N87" s="218" t="s">
        <v>42</v>
      </c>
      <c r="O87" s="83"/>
      <c r="P87" s="219">
        <f>O87*H87</f>
        <v>0</v>
      </c>
      <c r="Q87" s="219">
        <v>0</v>
      </c>
      <c r="R87" s="219">
        <f>Q87*H87</f>
        <v>0</v>
      </c>
      <c r="S87" s="219">
        <v>0</v>
      </c>
      <c r="T87" s="220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07" t="s">
        <v>81</v>
      </c>
      <c r="AT87" s="207" t="s">
        <v>123</v>
      </c>
      <c r="AU87" s="207" t="s">
        <v>71</v>
      </c>
      <c r="AY87" s="16" t="s">
        <v>115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6" t="s">
        <v>79</v>
      </c>
      <c r="BK87" s="208">
        <f>ROUND(I87*H87,2)</f>
        <v>0</v>
      </c>
      <c r="BL87" s="16" t="s">
        <v>79</v>
      </c>
      <c r="BM87" s="207" t="s">
        <v>151</v>
      </c>
    </row>
    <row r="88" s="2" customFormat="1" ht="16.5" customHeight="1">
      <c r="A88" s="37"/>
      <c r="B88" s="38"/>
      <c r="C88" s="209" t="s">
        <v>152</v>
      </c>
      <c r="D88" s="209" t="s">
        <v>123</v>
      </c>
      <c r="E88" s="210" t="s">
        <v>153</v>
      </c>
      <c r="F88" s="211" t="s">
        <v>154</v>
      </c>
      <c r="G88" s="212" t="s">
        <v>119</v>
      </c>
      <c r="H88" s="213">
        <v>5</v>
      </c>
      <c r="I88" s="214"/>
      <c r="J88" s="215">
        <f>ROUND(I88*H88,2)</f>
        <v>0</v>
      </c>
      <c r="K88" s="211" t="s">
        <v>120</v>
      </c>
      <c r="L88" s="216"/>
      <c r="M88" s="217" t="s">
        <v>19</v>
      </c>
      <c r="N88" s="218" t="s">
        <v>42</v>
      </c>
      <c r="O88" s="83"/>
      <c r="P88" s="219">
        <f>O88*H88</f>
        <v>0</v>
      </c>
      <c r="Q88" s="219">
        <v>0</v>
      </c>
      <c r="R88" s="219">
        <f>Q88*H88</f>
        <v>0</v>
      </c>
      <c r="S88" s="219">
        <v>0</v>
      </c>
      <c r="T88" s="220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7" t="s">
        <v>81</v>
      </c>
      <c r="AT88" s="207" t="s">
        <v>123</v>
      </c>
      <c r="AU88" s="207" t="s">
        <v>71</v>
      </c>
      <c r="AY88" s="16" t="s">
        <v>115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6" t="s">
        <v>79</v>
      </c>
      <c r="BK88" s="208">
        <f>ROUND(I88*H88,2)</f>
        <v>0</v>
      </c>
      <c r="BL88" s="16" t="s">
        <v>79</v>
      </c>
      <c r="BM88" s="207" t="s">
        <v>155</v>
      </c>
    </row>
    <row r="89" s="2" customFormat="1" ht="16.5" customHeight="1">
      <c r="A89" s="37"/>
      <c r="B89" s="38"/>
      <c r="C89" s="209" t="s">
        <v>156</v>
      </c>
      <c r="D89" s="209" t="s">
        <v>123</v>
      </c>
      <c r="E89" s="210" t="s">
        <v>157</v>
      </c>
      <c r="F89" s="211" t="s">
        <v>158</v>
      </c>
      <c r="G89" s="212" t="s">
        <v>119</v>
      </c>
      <c r="H89" s="213">
        <v>2</v>
      </c>
      <c r="I89" s="214"/>
      <c r="J89" s="215">
        <f>ROUND(I89*H89,2)</f>
        <v>0</v>
      </c>
      <c r="K89" s="211" t="s">
        <v>120</v>
      </c>
      <c r="L89" s="216"/>
      <c r="M89" s="217" t="s">
        <v>19</v>
      </c>
      <c r="N89" s="218" t="s">
        <v>42</v>
      </c>
      <c r="O89" s="83"/>
      <c r="P89" s="219">
        <f>O89*H89</f>
        <v>0</v>
      </c>
      <c r="Q89" s="219">
        <v>0</v>
      </c>
      <c r="R89" s="219">
        <f>Q89*H89</f>
        <v>0</v>
      </c>
      <c r="S89" s="219">
        <v>0</v>
      </c>
      <c r="T89" s="220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7" t="s">
        <v>81</v>
      </c>
      <c r="AT89" s="207" t="s">
        <v>123</v>
      </c>
      <c r="AU89" s="207" t="s">
        <v>71</v>
      </c>
      <c r="AY89" s="16" t="s">
        <v>115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6" t="s">
        <v>79</v>
      </c>
      <c r="BK89" s="208">
        <f>ROUND(I89*H89,2)</f>
        <v>0</v>
      </c>
      <c r="BL89" s="16" t="s">
        <v>79</v>
      </c>
      <c r="BM89" s="207" t="s">
        <v>159</v>
      </c>
    </row>
    <row r="90" s="2" customFormat="1" ht="21.75" customHeight="1">
      <c r="A90" s="37"/>
      <c r="B90" s="38"/>
      <c r="C90" s="209" t="s">
        <v>160</v>
      </c>
      <c r="D90" s="209" t="s">
        <v>123</v>
      </c>
      <c r="E90" s="210" t="s">
        <v>161</v>
      </c>
      <c r="F90" s="211" t="s">
        <v>162</v>
      </c>
      <c r="G90" s="212" t="s">
        <v>119</v>
      </c>
      <c r="H90" s="213">
        <v>2</v>
      </c>
      <c r="I90" s="214"/>
      <c r="J90" s="215">
        <f>ROUND(I90*H90,2)</f>
        <v>0</v>
      </c>
      <c r="K90" s="211" t="s">
        <v>120</v>
      </c>
      <c r="L90" s="216"/>
      <c r="M90" s="217" t="s">
        <v>19</v>
      </c>
      <c r="N90" s="218" t="s">
        <v>42</v>
      </c>
      <c r="O90" s="83"/>
      <c r="P90" s="219">
        <f>O90*H90</f>
        <v>0</v>
      </c>
      <c r="Q90" s="219">
        <v>0</v>
      </c>
      <c r="R90" s="219">
        <f>Q90*H90</f>
        <v>0</v>
      </c>
      <c r="S90" s="219">
        <v>0</v>
      </c>
      <c r="T90" s="220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7" t="s">
        <v>81</v>
      </c>
      <c r="AT90" s="207" t="s">
        <v>123</v>
      </c>
      <c r="AU90" s="207" t="s">
        <v>71</v>
      </c>
      <c r="AY90" s="16" t="s">
        <v>115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6" t="s">
        <v>79</v>
      </c>
      <c r="BK90" s="208">
        <f>ROUND(I90*H90,2)</f>
        <v>0</v>
      </c>
      <c r="BL90" s="16" t="s">
        <v>79</v>
      </c>
      <c r="BM90" s="207" t="s">
        <v>163</v>
      </c>
    </row>
    <row r="91" s="2" customFormat="1" ht="16.5" customHeight="1">
      <c r="A91" s="37"/>
      <c r="B91" s="38"/>
      <c r="C91" s="209" t="s">
        <v>164</v>
      </c>
      <c r="D91" s="209" t="s">
        <v>123</v>
      </c>
      <c r="E91" s="210" t="s">
        <v>165</v>
      </c>
      <c r="F91" s="211" t="s">
        <v>166</v>
      </c>
      <c r="G91" s="212" t="s">
        <v>119</v>
      </c>
      <c r="H91" s="213">
        <v>2</v>
      </c>
      <c r="I91" s="214"/>
      <c r="J91" s="215">
        <f>ROUND(I91*H91,2)</f>
        <v>0</v>
      </c>
      <c r="K91" s="211" t="s">
        <v>120</v>
      </c>
      <c r="L91" s="216"/>
      <c r="M91" s="217" t="s">
        <v>19</v>
      </c>
      <c r="N91" s="218" t="s">
        <v>42</v>
      </c>
      <c r="O91" s="83"/>
      <c r="P91" s="219">
        <f>O91*H91</f>
        <v>0</v>
      </c>
      <c r="Q91" s="219">
        <v>0</v>
      </c>
      <c r="R91" s="219">
        <f>Q91*H91</f>
        <v>0</v>
      </c>
      <c r="S91" s="219">
        <v>0</v>
      </c>
      <c r="T91" s="220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7" t="s">
        <v>81</v>
      </c>
      <c r="AT91" s="207" t="s">
        <v>123</v>
      </c>
      <c r="AU91" s="207" t="s">
        <v>71</v>
      </c>
      <c r="AY91" s="16" t="s">
        <v>115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6" t="s">
        <v>79</v>
      </c>
      <c r="BK91" s="208">
        <f>ROUND(I91*H91,2)</f>
        <v>0</v>
      </c>
      <c r="BL91" s="16" t="s">
        <v>79</v>
      </c>
      <c r="BM91" s="207" t="s">
        <v>167</v>
      </c>
    </row>
    <row r="92" s="2" customFormat="1" ht="24.15" customHeight="1">
      <c r="A92" s="37"/>
      <c r="B92" s="38"/>
      <c r="C92" s="209" t="s">
        <v>8</v>
      </c>
      <c r="D92" s="209" t="s">
        <v>123</v>
      </c>
      <c r="E92" s="210" t="s">
        <v>168</v>
      </c>
      <c r="F92" s="211" t="s">
        <v>169</v>
      </c>
      <c r="G92" s="212" t="s">
        <v>119</v>
      </c>
      <c r="H92" s="213">
        <v>5</v>
      </c>
      <c r="I92" s="214"/>
      <c r="J92" s="215">
        <f>ROUND(I92*H92,2)</f>
        <v>0</v>
      </c>
      <c r="K92" s="211" t="s">
        <v>120</v>
      </c>
      <c r="L92" s="216"/>
      <c r="M92" s="217" t="s">
        <v>19</v>
      </c>
      <c r="N92" s="218" t="s">
        <v>42</v>
      </c>
      <c r="O92" s="83"/>
      <c r="P92" s="219">
        <f>O92*H92</f>
        <v>0</v>
      </c>
      <c r="Q92" s="219">
        <v>0</v>
      </c>
      <c r="R92" s="219">
        <f>Q92*H92</f>
        <v>0</v>
      </c>
      <c r="S92" s="219">
        <v>0</v>
      </c>
      <c r="T92" s="220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7" t="s">
        <v>81</v>
      </c>
      <c r="AT92" s="207" t="s">
        <v>123</v>
      </c>
      <c r="AU92" s="207" t="s">
        <v>71</v>
      </c>
      <c r="AY92" s="16" t="s">
        <v>115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6" t="s">
        <v>79</v>
      </c>
      <c r="BK92" s="208">
        <f>ROUND(I92*H92,2)</f>
        <v>0</v>
      </c>
      <c r="BL92" s="16" t="s">
        <v>79</v>
      </c>
      <c r="BM92" s="207" t="s">
        <v>170</v>
      </c>
    </row>
    <row r="93" s="2" customFormat="1" ht="21.75" customHeight="1">
      <c r="A93" s="37"/>
      <c r="B93" s="38"/>
      <c r="C93" s="209" t="s">
        <v>171</v>
      </c>
      <c r="D93" s="209" t="s">
        <v>123</v>
      </c>
      <c r="E93" s="210" t="s">
        <v>172</v>
      </c>
      <c r="F93" s="211" t="s">
        <v>173</v>
      </c>
      <c r="G93" s="212" t="s">
        <v>142</v>
      </c>
      <c r="H93" s="213">
        <v>20</v>
      </c>
      <c r="I93" s="214"/>
      <c r="J93" s="215">
        <f>ROUND(I93*H93,2)</f>
        <v>0</v>
      </c>
      <c r="K93" s="211" t="s">
        <v>120</v>
      </c>
      <c r="L93" s="216"/>
      <c r="M93" s="217" t="s">
        <v>19</v>
      </c>
      <c r="N93" s="218" t="s">
        <v>42</v>
      </c>
      <c r="O93" s="83"/>
      <c r="P93" s="219">
        <f>O93*H93</f>
        <v>0</v>
      </c>
      <c r="Q93" s="219">
        <v>0</v>
      </c>
      <c r="R93" s="219">
        <f>Q93*H93</f>
        <v>0</v>
      </c>
      <c r="S93" s="219">
        <v>0</v>
      </c>
      <c r="T93" s="220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7" t="s">
        <v>81</v>
      </c>
      <c r="AT93" s="207" t="s">
        <v>123</v>
      </c>
      <c r="AU93" s="207" t="s">
        <v>71</v>
      </c>
      <c r="AY93" s="16" t="s">
        <v>115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6" t="s">
        <v>79</v>
      </c>
      <c r="BK93" s="208">
        <f>ROUND(I93*H93,2)</f>
        <v>0</v>
      </c>
      <c r="BL93" s="16" t="s">
        <v>79</v>
      </c>
      <c r="BM93" s="207" t="s">
        <v>174</v>
      </c>
    </row>
    <row r="94" s="11" customFormat="1" ht="25.92" customHeight="1">
      <c r="A94" s="11"/>
      <c r="B94" s="181"/>
      <c r="C94" s="182"/>
      <c r="D94" s="183" t="s">
        <v>70</v>
      </c>
      <c r="E94" s="184" t="s">
        <v>112</v>
      </c>
      <c r="F94" s="184" t="s">
        <v>113</v>
      </c>
      <c r="G94" s="182"/>
      <c r="H94" s="182"/>
      <c r="I94" s="185"/>
      <c r="J94" s="186">
        <f>BK94</f>
        <v>0</v>
      </c>
      <c r="K94" s="182"/>
      <c r="L94" s="187"/>
      <c r="M94" s="188"/>
      <c r="N94" s="189"/>
      <c r="O94" s="189"/>
      <c r="P94" s="190">
        <f>SUM(P95:P98)</f>
        <v>0</v>
      </c>
      <c r="Q94" s="189"/>
      <c r="R94" s="190">
        <f>SUM(R95:R98)</f>
        <v>0</v>
      </c>
      <c r="S94" s="189"/>
      <c r="T94" s="191">
        <f>SUM(T95:T98)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192" t="s">
        <v>114</v>
      </c>
      <c r="AT94" s="193" t="s">
        <v>70</v>
      </c>
      <c r="AU94" s="193" t="s">
        <v>71</v>
      </c>
      <c r="AY94" s="192" t="s">
        <v>115</v>
      </c>
      <c r="BK94" s="194">
        <f>SUM(BK95:BK98)</f>
        <v>0</v>
      </c>
    </row>
    <row r="95" s="2" customFormat="1" ht="16.5" customHeight="1">
      <c r="A95" s="37"/>
      <c r="B95" s="38"/>
      <c r="C95" s="195" t="s">
        <v>175</v>
      </c>
      <c r="D95" s="195" t="s">
        <v>116</v>
      </c>
      <c r="E95" s="196" t="s">
        <v>176</v>
      </c>
      <c r="F95" s="197" t="s">
        <v>177</v>
      </c>
      <c r="G95" s="198" t="s">
        <v>119</v>
      </c>
      <c r="H95" s="199">
        <v>10</v>
      </c>
      <c r="I95" s="200"/>
      <c r="J95" s="201">
        <f>ROUND(I95*H95,2)</f>
        <v>0</v>
      </c>
      <c r="K95" s="197" t="s">
        <v>120</v>
      </c>
      <c r="L95" s="43"/>
      <c r="M95" s="221" t="s">
        <v>19</v>
      </c>
      <c r="N95" s="222" t="s">
        <v>42</v>
      </c>
      <c r="O95" s="83"/>
      <c r="P95" s="219">
        <f>O95*H95</f>
        <v>0</v>
      </c>
      <c r="Q95" s="219">
        <v>0</v>
      </c>
      <c r="R95" s="219">
        <f>Q95*H95</f>
        <v>0</v>
      </c>
      <c r="S95" s="219">
        <v>0</v>
      </c>
      <c r="T95" s="220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7" t="s">
        <v>79</v>
      </c>
      <c r="AT95" s="207" t="s">
        <v>116</v>
      </c>
      <c r="AU95" s="207" t="s">
        <v>79</v>
      </c>
      <c r="AY95" s="16" t="s">
        <v>115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6" t="s">
        <v>79</v>
      </c>
      <c r="BK95" s="208">
        <f>ROUND(I95*H95,2)</f>
        <v>0</v>
      </c>
      <c r="BL95" s="16" t="s">
        <v>79</v>
      </c>
      <c r="BM95" s="207" t="s">
        <v>178</v>
      </c>
    </row>
    <row r="96" s="2" customFormat="1" ht="16.5" customHeight="1">
      <c r="A96" s="37"/>
      <c r="B96" s="38"/>
      <c r="C96" s="195" t="s">
        <v>179</v>
      </c>
      <c r="D96" s="195" t="s">
        <v>116</v>
      </c>
      <c r="E96" s="196" t="s">
        <v>180</v>
      </c>
      <c r="F96" s="197" t="s">
        <v>181</v>
      </c>
      <c r="G96" s="198" t="s">
        <v>119</v>
      </c>
      <c r="H96" s="199">
        <v>6</v>
      </c>
      <c r="I96" s="200"/>
      <c r="J96" s="201">
        <f>ROUND(I96*H96,2)</f>
        <v>0</v>
      </c>
      <c r="K96" s="197" t="s">
        <v>120</v>
      </c>
      <c r="L96" s="43"/>
      <c r="M96" s="221" t="s">
        <v>19</v>
      </c>
      <c r="N96" s="222" t="s">
        <v>42</v>
      </c>
      <c r="O96" s="83"/>
      <c r="P96" s="219">
        <f>O96*H96</f>
        <v>0</v>
      </c>
      <c r="Q96" s="219">
        <v>0</v>
      </c>
      <c r="R96" s="219">
        <f>Q96*H96</f>
        <v>0</v>
      </c>
      <c r="S96" s="219">
        <v>0</v>
      </c>
      <c r="T96" s="220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7" t="s">
        <v>79</v>
      </c>
      <c r="AT96" s="207" t="s">
        <v>116</v>
      </c>
      <c r="AU96" s="207" t="s">
        <v>79</v>
      </c>
      <c r="AY96" s="16" t="s">
        <v>115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6" t="s">
        <v>79</v>
      </c>
      <c r="BK96" s="208">
        <f>ROUND(I96*H96,2)</f>
        <v>0</v>
      </c>
      <c r="BL96" s="16" t="s">
        <v>79</v>
      </c>
      <c r="BM96" s="207" t="s">
        <v>182</v>
      </c>
    </row>
    <row r="97" s="2" customFormat="1" ht="16.5" customHeight="1">
      <c r="A97" s="37"/>
      <c r="B97" s="38"/>
      <c r="C97" s="195" t="s">
        <v>183</v>
      </c>
      <c r="D97" s="195" t="s">
        <v>116</v>
      </c>
      <c r="E97" s="196" t="s">
        <v>184</v>
      </c>
      <c r="F97" s="197" t="s">
        <v>185</v>
      </c>
      <c r="G97" s="198" t="s">
        <v>119</v>
      </c>
      <c r="H97" s="199">
        <v>6</v>
      </c>
      <c r="I97" s="200"/>
      <c r="J97" s="201">
        <f>ROUND(I97*H97,2)</f>
        <v>0</v>
      </c>
      <c r="K97" s="197" t="s">
        <v>120</v>
      </c>
      <c r="L97" s="43"/>
      <c r="M97" s="221" t="s">
        <v>19</v>
      </c>
      <c r="N97" s="222" t="s">
        <v>42</v>
      </c>
      <c r="O97" s="83"/>
      <c r="P97" s="219">
        <f>O97*H97</f>
        <v>0</v>
      </c>
      <c r="Q97" s="219">
        <v>0</v>
      </c>
      <c r="R97" s="219">
        <f>Q97*H97</f>
        <v>0</v>
      </c>
      <c r="S97" s="219">
        <v>0</v>
      </c>
      <c r="T97" s="220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7" t="s">
        <v>79</v>
      </c>
      <c r="AT97" s="207" t="s">
        <v>116</v>
      </c>
      <c r="AU97" s="207" t="s">
        <v>79</v>
      </c>
      <c r="AY97" s="16" t="s">
        <v>115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6" t="s">
        <v>79</v>
      </c>
      <c r="BK97" s="208">
        <f>ROUND(I97*H97,2)</f>
        <v>0</v>
      </c>
      <c r="BL97" s="16" t="s">
        <v>79</v>
      </c>
      <c r="BM97" s="207" t="s">
        <v>186</v>
      </c>
    </row>
    <row r="98" s="2" customFormat="1" ht="24.15" customHeight="1">
      <c r="A98" s="37"/>
      <c r="B98" s="38"/>
      <c r="C98" s="195" t="s">
        <v>187</v>
      </c>
      <c r="D98" s="195" t="s">
        <v>116</v>
      </c>
      <c r="E98" s="196" t="s">
        <v>188</v>
      </c>
      <c r="F98" s="197" t="s">
        <v>189</v>
      </c>
      <c r="G98" s="198" t="s">
        <v>119</v>
      </c>
      <c r="H98" s="199">
        <v>10</v>
      </c>
      <c r="I98" s="200"/>
      <c r="J98" s="201">
        <f>ROUND(I98*H98,2)</f>
        <v>0</v>
      </c>
      <c r="K98" s="197" t="s">
        <v>120</v>
      </c>
      <c r="L98" s="43"/>
      <c r="M98" s="202" t="s">
        <v>19</v>
      </c>
      <c r="N98" s="203" t="s">
        <v>42</v>
      </c>
      <c r="O98" s="204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7" t="s">
        <v>79</v>
      </c>
      <c r="AT98" s="207" t="s">
        <v>116</v>
      </c>
      <c r="AU98" s="207" t="s">
        <v>79</v>
      </c>
      <c r="AY98" s="16" t="s">
        <v>115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6" t="s">
        <v>79</v>
      </c>
      <c r="BK98" s="208">
        <f>ROUND(I98*H98,2)</f>
        <v>0</v>
      </c>
      <c r="BL98" s="16" t="s">
        <v>79</v>
      </c>
      <c r="BM98" s="207" t="s">
        <v>190</v>
      </c>
    </row>
    <row r="99" s="2" customFormat="1" ht="6.96" customHeight="1">
      <c r="A99" s="37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43"/>
      <c r="M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</sheetData>
  <sheetProtection sheet="1" autoFilter="0" formatColumns="0" formatRows="0" objects="1" scenarios="1" spinCount="100000" saltValue="F8VVYEL5ue/Y5IlW5YgK8kEc7O+IxbjmSb3g+2g7qLv2wv/1riYVqidehZHe2OQHlgFosoNvhodT4RrmEOKOnQ==" hashValue="tk0k6junrkybkBGtemY7eqrsPPz6mfpmeUN1GO86Xz/ZzboM/kzHlvK3cpLMZTqddZm4hCN7auxNYVH47Q7z4Q==" algorithmName="SHA-512" password="CC35"/>
  <autoFilter ref="C79:K9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81</v>
      </c>
    </row>
    <row r="4" s="1" customFormat="1" ht="24.96" customHeight="1">
      <c r="B4" s="19"/>
      <c r="D4" s="129" t="s">
        <v>91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 xml:space="preserve">Servis klimatizace v obvodu  SSZT Pardubice 2025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191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20. 8. 2024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28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33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34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35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37</v>
      </c>
      <c r="E30" s="37"/>
      <c r="F30" s="37"/>
      <c r="G30" s="37"/>
      <c r="H30" s="37"/>
      <c r="I30" s="37"/>
      <c r="J30" s="143">
        <f>ROUND(J85,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39</v>
      </c>
      <c r="G32" s="37"/>
      <c r="H32" s="37"/>
      <c r="I32" s="144" t="s">
        <v>38</v>
      </c>
      <c r="J32" s="144" t="s">
        <v>40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41</v>
      </c>
      <c r="E33" s="131" t="s">
        <v>42</v>
      </c>
      <c r="F33" s="146">
        <f>ROUND((SUM(BE85:BE153)),  2)</f>
        <v>0</v>
      </c>
      <c r="G33" s="37"/>
      <c r="H33" s="37"/>
      <c r="I33" s="147">
        <v>0.20999999999999999</v>
      </c>
      <c r="J33" s="146">
        <f>ROUND(((SUM(BE85:BE153))*I33),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43</v>
      </c>
      <c r="F34" s="146">
        <f>ROUND((SUM(BF85:BF153)),  2)</f>
        <v>0</v>
      </c>
      <c r="G34" s="37"/>
      <c r="H34" s="37"/>
      <c r="I34" s="147">
        <v>0.12</v>
      </c>
      <c r="J34" s="146">
        <f>ROUND(((SUM(BF85:BF153))*I34),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44</v>
      </c>
      <c r="F35" s="146">
        <f>ROUND((SUM(BG85:BG153)),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45</v>
      </c>
      <c r="F36" s="146">
        <f>ROUND((SUM(BH85:BH153)),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46</v>
      </c>
      <c r="F37" s="146">
        <f>ROUND((SUM(BI85:BI153)),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 xml:space="preserve">Servis klimatizace v obvodu  SSZT Pardubice 2025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PS03 - URS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SŽ OŘ HKR</v>
      </c>
      <c r="G52" s="39"/>
      <c r="H52" s="39"/>
      <c r="I52" s="31" t="s">
        <v>23</v>
      </c>
      <c r="J52" s="71" t="str">
        <f>IF(J12="","",J12)</f>
        <v>20. 8. 2024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>Slezák Jiří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95</v>
      </c>
      <c r="D57" s="161"/>
      <c r="E57" s="161"/>
      <c r="F57" s="161"/>
      <c r="G57" s="161"/>
      <c r="H57" s="161"/>
      <c r="I57" s="161"/>
      <c r="J57" s="162" t="s">
        <v>96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69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97</v>
      </c>
    </row>
    <row r="60" s="9" customFormat="1" ht="24.96" customHeight="1">
      <c r="A60" s="9"/>
      <c r="B60" s="164"/>
      <c r="C60" s="165"/>
      <c r="D60" s="166" t="s">
        <v>192</v>
      </c>
      <c r="E60" s="167"/>
      <c r="F60" s="167"/>
      <c r="G60" s="167"/>
      <c r="H60" s="167"/>
      <c r="I60" s="167"/>
      <c r="J60" s="168">
        <f>J100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3"/>
      <c r="C61" s="224"/>
      <c r="D61" s="225" t="s">
        <v>193</v>
      </c>
      <c r="E61" s="226"/>
      <c r="F61" s="226"/>
      <c r="G61" s="226"/>
      <c r="H61" s="226"/>
      <c r="I61" s="226"/>
      <c r="J61" s="227">
        <f>J101</f>
        <v>0</v>
      </c>
      <c r="K61" s="224"/>
      <c r="L61" s="22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9" customFormat="1" ht="24.96" customHeight="1">
      <c r="A62" s="9"/>
      <c r="B62" s="164"/>
      <c r="C62" s="165"/>
      <c r="D62" s="166" t="s">
        <v>194</v>
      </c>
      <c r="E62" s="167"/>
      <c r="F62" s="167"/>
      <c r="G62" s="167"/>
      <c r="H62" s="167"/>
      <c r="I62" s="167"/>
      <c r="J62" s="168">
        <f>J108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2" customFormat="1" ht="19.92" customHeight="1">
      <c r="A63" s="12"/>
      <c r="B63" s="223"/>
      <c r="C63" s="224"/>
      <c r="D63" s="225" t="s">
        <v>195</v>
      </c>
      <c r="E63" s="226"/>
      <c r="F63" s="226"/>
      <c r="G63" s="226"/>
      <c r="H63" s="226"/>
      <c r="I63" s="226"/>
      <c r="J63" s="227">
        <f>J109</f>
        <v>0</v>
      </c>
      <c r="K63" s="224"/>
      <c r="L63" s="228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3"/>
      <c r="C64" s="224"/>
      <c r="D64" s="225" t="s">
        <v>196</v>
      </c>
      <c r="E64" s="226"/>
      <c r="F64" s="226"/>
      <c r="G64" s="226"/>
      <c r="H64" s="226"/>
      <c r="I64" s="226"/>
      <c r="J64" s="227">
        <f>J112</f>
        <v>0</v>
      </c>
      <c r="K64" s="224"/>
      <c r="L64" s="228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3"/>
      <c r="C65" s="224"/>
      <c r="D65" s="225" t="s">
        <v>197</v>
      </c>
      <c r="E65" s="226"/>
      <c r="F65" s="226"/>
      <c r="G65" s="226"/>
      <c r="H65" s="226"/>
      <c r="I65" s="226"/>
      <c r="J65" s="227">
        <f>J115</f>
        <v>0</v>
      </c>
      <c r="K65" s="224"/>
      <c r="L65" s="22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99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9" t="str">
        <f>E7</f>
        <v xml:space="preserve">Servis klimatizace v obvodu  SSZT Pardubice 2025</v>
      </c>
      <c r="F75" s="31"/>
      <c r="G75" s="31"/>
      <c r="H75" s="31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92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PS03 - URS</v>
      </c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>SŽ OŘ HKR</v>
      </c>
      <c r="G79" s="39"/>
      <c r="H79" s="39"/>
      <c r="I79" s="31" t="s">
        <v>23</v>
      </c>
      <c r="J79" s="71" t="str">
        <f>IF(J12="","",J12)</f>
        <v>20. 8. 2024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 xml:space="preserve"> </v>
      </c>
      <c r="G81" s="39"/>
      <c r="H81" s="39"/>
      <c r="I81" s="31" t="s">
        <v>31</v>
      </c>
      <c r="J81" s="35" t="str">
        <f>E21</f>
        <v xml:space="preserve"> 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IF(E18="","",E18)</f>
        <v>Vyplň údaj</v>
      </c>
      <c r="G82" s="39"/>
      <c r="H82" s="39"/>
      <c r="I82" s="31" t="s">
        <v>33</v>
      </c>
      <c r="J82" s="35" t="str">
        <f>E24</f>
        <v>Slezák Jiří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0" customFormat="1" ht="29.28" customHeight="1">
      <c r="A84" s="170"/>
      <c r="B84" s="171"/>
      <c r="C84" s="172" t="s">
        <v>100</v>
      </c>
      <c r="D84" s="173" t="s">
        <v>56</v>
      </c>
      <c r="E84" s="173" t="s">
        <v>52</v>
      </c>
      <c r="F84" s="173" t="s">
        <v>53</v>
      </c>
      <c r="G84" s="173" t="s">
        <v>101</v>
      </c>
      <c r="H84" s="173" t="s">
        <v>102</v>
      </c>
      <c r="I84" s="173" t="s">
        <v>103</v>
      </c>
      <c r="J84" s="173" t="s">
        <v>96</v>
      </c>
      <c r="K84" s="174" t="s">
        <v>104</v>
      </c>
      <c r="L84" s="175"/>
      <c r="M84" s="91" t="s">
        <v>19</v>
      </c>
      <c r="N84" s="92" t="s">
        <v>41</v>
      </c>
      <c r="O84" s="92" t="s">
        <v>105</v>
      </c>
      <c r="P84" s="92" t="s">
        <v>106</v>
      </c>
      <c r="Q84" s="92" t="s">
        <v>107</v>
      </c>
      <c r="R84" s="92" t="s">
        <v>108</v>
      </c>
      <c r="S84" s="92" t="s">
        <v>109</v>
      </c>
      <c r="T84" s="93" t="s">
        <v>110</v>
      </c>
      <c r="U84" s="170"/>
      <c r="V84" s="170"/>
      <c r="W84" s="170"/>
      <c r="X84" s="170"/>
      <c r="Y84" s="170"/>
      <c r="Z84" s="170"/>
      <c r="AA84" s="170"/>
      <c r="AB84" s="170"/>
      <c r="AC84" s="170"/>
      <c r="AD84" s="170"/>
      <c r="AE84" s="170"/>
    </row>
    <row r="85" s="2" customFormat="1" ht="22.8" customHeight="1">
      <c r="A85" s="37"/>
      <c r="B85" s="38"/>
      <c r="C85" s="98" t="s">
        <v>111</v>
      </c>
      <c r="D85" s="39"/>
      <c r="E85" s="39"/>
      <c r="F85" s="39"/>
      <c r="G85" s="39"/>
      <c r="H85" s="39"/>
      <c r="I85" s="39"/>
      <c r="J85" s="176">
        <f>BK85</f>
        <v>0</v>
      </c>
      <c r="K85" s="39"/>
      <c r="L85" s="43"/>
      <c r="M85" s="94"/>
      <c r="N85" s="177"/>
      <c r="O85" s="95"/>
      <c r="P85" s="178">
        <f>P86+SUM(P87:P100)+P108</f>
        <v>0</v>
      </c>
      <c r="Q85" s="95"/>
      <c r="R85" s="178">
        <f>R86+SUM(R87:R100)+R108</f>
        <v>0.44000000000000006</v>
      </c>
      <c r="S85" s="95"/>
      <c r="T85" s="179">
        <f>T86+SUM(T87:T100)+T108</f>
        <v>0.058800000000000005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97</v>
      </c>
      <c r="BK85" s="180">
        <f>BK86+SUM(BK87:BK100)+BK108</f>
        <v>0</v>
      </c>
    </row>
    <row r="86" s="2" customFormat="1" ht="16.5" customHeight="1">
      <c r="A86" s="37"/>
      <c r="B86" s="38"/>
      <c r="C86" s="209" t="s">
        <v>79</v>
      </c>
      <c r="D86" s="209" t="s">
        <v>123</v>
      </c>
      <c r="E86" s="210" t="s">
        <v>198</v>
      </c>
      <c r="F86" s="211" t="s">
        <v>199</v>
      </c>
      <c r="G86" s="212" t="s">
        <v>142</v>
      </c>
      <c r="H86" s="213">
        <v>50</v>
      </c>
      <c r="I86" s="214"/>
      <c r="J86" s="215">
        <f>ROUND(I86*H86,2)</f>
        <v>0</v>
      </c>
      <c r="K86" s="211" t="s">
        <v>200</v>
      </c>
      <c r="L86" s="216"/>
      <c r="M86" s="217" t="s">
        <v>19</v>
      </c>
      <c r="N86" s="218" t="s">
        <v>42</v>
      </c>
      <c r="O86" s="83"/>
      <c r="P86" s="219">
        <f>O86*H86</f>
        <v>0</v>
      </c>
      <c r="Q86" s="219">
        <v>8.0000000000000007E-05</v>
      </c>
      <c r="R86" s="219">
        <f>Q86*H86</f>
        <v>0.0040000000000000001</v>
      </c>
      <c r="S86" s="219">
        <v>0</v>
      </c>
      <c r="T86" s="220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7" t="s">
        <v>81</v>
      </c>
      <c r="AT86" s="207" t="s">
        <v>123</v>
      </c>
      <c r="AU86" s="207" t="s">
        <v>71</v>
      </c>
      <c r="AY86" s="16" t="s">
        <v>115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6" t="s">
        <v>79</v>
      </c>
      <c r="BK86" s="208">
        <f>ROUND(I86*H86,2)</f>
        <v>0</v>
      </c>
      <c r="BL86" s="16" t="s">
        <v>79</v>
      </c>
      <c r="BM86" s="207" t="s">
        <v>201</v>
      </c>
    </row>
    <row r="87" s="2" customFormat="1" ht="16.5" customHeight="1">
      <c r="A87" s="37"/>
      <c r="B87" s="38"/>
      <c r="C87" s="209" t="s">
        <v>81</v>
      </c>
      <c r="D87" s="209" t="s">
        <v>123</v>
      </c>
      <c r="E87" s="210" t="s">
        <v>202</v>
      </c>
      <c r="F87" s="211" t="s">
        <v>203</v>
      </c>
      <c r="G87" s="212" t="s">
        <v>119</v>
      </c>
      <c r="H87" s="213">
        <v>2</v>
      </c>
      <c r="I87" s="214"/>
      <c r="J87" s="215">
        <f>ROUND(I87*H87,2)</f>
        <v>0</v>
      </c>
      <c r="K87" s="211" t="s">
        <v>200</v>
      </c>
      <c r="L87" s="216"/>
      <c r="M87" s="217" t="s">
        <v>19</v>
      </c>
      <c r="N87" s="218" t="s">
        <v>42</v>
      </c>
      <c r="O87" s="83"/>
      <c r="P87" s="219">
        <f>O87*H87</f>
        <v>0</v>
      </c>
      <c r="Q87" s="219">
        <v>0.029000000000000001</v>
      </c>
      <c r="R87" s="219">
        <f>Q87*H87</f>
        <v>0.058000000000000003</v>
      </c>
      <c r="S87" s="219">
        <v>0</v>
      </c>
      <c r="T87" s="220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07" t="s">
        <v>81</v>
      </c>
      <c r="AT87" s="207" t="s">
        <v>123</v>
      </c>
      <c r="AU87" s="207" t="s">
        <v>71</v>
      </c>
      <c r="AY87" s="16" t="s">
        <v>115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6" t="s">
        <v>79</v>
      </c>
      <c r="BK87" s="208">
        <f>ROUND(I87*H87,2)</f>
        <v>0</v>
      </c>
      <c r="BL87" s="16" t="s">
        <v>79</v>
      </c>
      <c r="BM87" s="207" t="s">
        <v>204</v>
      </c>
    </row>
    <row r="88" s="2" customFormat="1" ht="16.5" customHeight="1">
      <c r="A88" s="37"/>
      <c r="B88" s="38"/>
      <c r="C88" s="209" t="s">
        <v>130</v>
      </c>
      <c r="D88" s="209" t="s">
        <v>123</v>
      </c>
      <c r="E88" s="210" t="s">
        <v>205</v>
      </c>
      <c r="F88" s="211" t="s">
        <v>206</v>
      </c>
      <c r="G88" s="212" t="s">
        <v>119</v>
      </c>
      <c r="H88" s="213">
        <v>2</v>
      </c>
      <c r="I88" s="214"/>
      <c r="J88" s="215">
        <f>ROUND(I88*H88,2)</f>
        <v>0</v>
      </c>
      <c r="K88" s="211" t="s">
        <v>200</v>
      </c>
      <c r="L88" s="216"/>
      <c r="M88" s="217" t="s">
        <v>19</v>
      </c>
      <c r="N88" s="218" t="s">
        <v>42</v>
      </c>
      <c r="O88" s="83"/>
      <c r="P88" s="219">
        <f>O88*H88</f>
        <v>0</v>
      </c>
      <c r="Q88" s="219">
        <v>0.034000000000000002</v>
      </c>
      <c r="R88" s="219">
        <f>Q88*H88</f>
        <v>0.068000000000000005</v>
      </c>
      <c r="S88" s="219">
        <v>0</v>
      </c>
      <c r="T88" s="220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7" t="s">
        <v>81</v>
      </c>
      <c r="AT88" s="207" t="s">
        <v>123</v>
      </c>
      <c r="AU88" s="207" t="s">
        <v>71</v>
      </c>
      <c r="AY88" s="16" t="s">
        <v>115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6" t="s">
        <v>79</v>
      </c>
      <c r="BK88" s="208">
        <f>ROUND(I88*H88,2)</f>
        <v>0</v>
      </c>
      <c r="BL88" s="16" t="s">
        <v>79</v>
      </c>
      <c r="BM88" s="207" t="s">
        <v>207</v>
      </c>
    </row>
    <row r="89" s="2" customFormat="1" ht="16.5" customHeight="1">
      <c r="A89" s="37"/>
      <c r="B89" s="38"/>
      <c r="C89" s="209" t="s">
        <v>114</v>
      </c>
      <c r="D89" s="209" t="s">
        <v>123</v>
      </c>
      <c r="E89" s="210" t="s">
        <v>208</v>
      </c>
      <c r="F89" s="211" t="s">
        <v>209</v>
      </c>
      <c r="G89" s="212" t="s">
        <v>119</v>
      </c>
      <c r="H89" s="213">
        <v>2</v>
      </c>
      <c r="I89" s="214"/>
      <c r="J89" s="215">
        <f>ROUND(I89*H89,2)</f>
        <v>0</v>
      </c>
      <c r="K89" s="211" t="s">
        <v>200</v>
      </c>
      <c r="L89" s="216"/>
      <c r="M89" s="217" t="s">
        <v>19</v>
      </c>
      <c r="N89" s="218" t="s">
        <v>42</v>
      </c>
      <c r="O89" s="83"/>
      <c r="P89" s="219">
        <f>O89*H89</f>
        <v>0</v>
      </c>
      <c r="Q89" s="219">
        <v>0.045999999999999999</v>
      </c>
      <c r="R89" s="219">
        <f>Q89*H89</f>
        <v>0.091999999999999998</v>
      </c>
      <c r="S89" s="219">
        <v>0</v>
      </c>
      <c r="T89" s="220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7" t="s">
        <v>81</v>
      </c>
      <c r="AT89" s="207" t="s">
        <v>123</v>
      </c>
      <c r="AU89" s="207" t="s">
        <v>71</v>
      </c>
      <c r="AY89" s="16" t="s">
        <v>115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6" t="s">
        <v>79</v>
      </c>
      <c r="BK89" s="208">
        <f>ROUND(I89*H89,2)</f>
        <v>0</v>
      </c>
      <c r="BL89" s="16" t="s">
        <v>79</v>
      </c>
      <c r="BM89" s="207" t="s">
        <v>210</v>
      </c>
    </row>
    <row r="90" s="2" customFormat="1" ht="16.5" customHeight="1">
      <c r="A90" s="37"/>
      <c r="B90" s="38"/>
      <c r="C90" s="209" t="s">
        <v>139</v>
      </c>
      <c r="D90" s="209" t="s">
        <v>123</v>
      </c>
      <c r="E90" s="210" t="s">
        <v>211</v>
      </c>
      <c r="F90" s="211" t="s">
        <v>212</v>
      </c>
      <c r="G90" s="212" t="s">
        <v>142</v>
      </c>
      <c r="H90" s="213">
        <v>50</v>
      </c>
      <c r="I90" s="214"/>
      <c r="J90" s="215">
        <f>ROUND(I90*H90,2)</f>
        <v>0</v>
      </c>
      <c r="K90" s="211" t="s">
        <v>200</v>
      </c>
      <c r="L90" s="216"/>
      <c r="M90" s="217" t="s">
        <v>19</v>
      </c>
      <c r="N90" s="218" t="s">
        <v>42</v>
      </c>
      <c r="O90" s="83"/>
      <c r="P90" s="219">
        <f>O90*H90</f>
        <v>0</v>
      </c>
      <c r="Q90" s="219">
        <v>0.001</v>
      </c>
      <c r="R90" s="219">
        <f>Q90*H90</f>
        <v>0.050000000000000003</v>
      </c>
      <c r="S90" s="219">
        <v>0</v>
      </c>
      <c r="T90" s="220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7" t="s">
        <v>81</v>
      </c>
      <c r="AT90" s="207" t="s">
        <v>123</v>
      </c>
      <c r="AU90" s="207" t="s">
        <v>71</v>
      </c>
      <c r="AY90" s="16" t="s">
        <v>115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6" t="s">
        <v>79</v>
      </c>
      <c r="BK90" s="208">
        <f>ROUND(I90*H90,2)</f>
        <v>0</v>
      </c>
      <c r="BL90" s="16" t="s">
        <v>79</v>
      </c>
      <c r="BM90" s="207" t="s">
        <v>213</v>
      </c>
    </row>
    <row r="91" s="2" customFormat="1" ht="16.5" customHeight="1">
      <c r="A91" s="37"/>
      <c r="B91" s="38"/>
      <c r="C91" s="209" t="s">
        <v>144</v>
      </c>
      <c r="D91" s="209" t="s">
        <v>123</v>
      </c>
      <c r="E91" s="210" t="s">
        <v>214</v>
      </c>
      <c r="F91" s="211" t="s">
        <v>215</v>
      </c>
      <c r="G91" s="212" t="s">
        <v>142</v>
      </c>
      <c r="H91" s="213">
        <v>50</v>
      </c>
      <c r="I91" s="214"/>
      <c r="J91" s="215">
        <f>ROUND(I91*H91,2)</f>
        <v>0</v>
      </c>
      <c r="K91" s="211" t="s">
        <v>200</v>
      </c>
      <c r="L91" s="216"/>
      <c r="M91" s="217" t="s">
        <v>19</v>
      </c>
      <c r="N91" s="218" t="s">
        <v>42</v>
      </c>
      <c r="O91" s="83"/>
      <c r="P91" s="219">
        <f>O91*H91</f>
        <v>0</v>
      </c>
      <c r="Q91" s="219">
        <v>0.0016000000000000001</v>
      </c>
      <c r="R91" s="219">
        <f>Q91*H91</f>
        <v>0.080000000000000002</v>
      </c>
      <c r="S91" s="219">
        <v>0</v>
      </c>
      <c r="T91" s="220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7" t="s">
        <v>81</v>
      </c>
      <c r="AT91" s="207" t="s">
        <v>123</v>
      </c>
      <c r="AU91" s="207" t="s">
        <v>71</v>
      </c>
      <c r="AY91" s="16" t="s">
        <v>115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6" t="s">
        <v>79</v>
      </c>
      <c r="BK91" s="208">
        <f>ROUND(I91*H91,2)</f>
        <v>0</v>
      </c>
      <c r="BL91" s="16" t="s">
        <v>79</v>
      </c>
      <c r="BM91" s="207" t="s">
        <v>216</v>
      </c>
    </row>
    <row r="92" s="2" customFormat="1" ht="16.5" customHeight="1">
      <c r="A92" s="37"/>
      <c r="B92" s="38"/>
      <c r="C92" s="209" t="s">
        <v>148</v>
      </c>
      <c r="D92" s="209" t="s">
        <v>123</v>
      </c>
      <c r="E92" s="210" t="s">
        <v>217</v>
      </c>
      <c r="F92" s="211" t="s">
        <v>218</v>
      </c>
      <c r="G92" s="212" t="s">
        <v>142</v>
      </c>
      <c r="H92" s="213">
        <v>100</v>
      </c>
      <c r="I92" s="214"/>
      <c r="J92" s="215">
        <f>ROUND(I92*H92,2)</f>
        <v>0</v>
      </c>
      <c r="K92" s="211" t="s">
        <v>200</v>
      </c>
      <c r="L92" s="216"/>
      <c r="M92" s="217" t="s">
        <v>19</v>
      </c>
      <c r="N92" s="218" t="s">
        <v>42</v>
      </c>
      <c r="O92" s="83"/>
      <c r="P92" s="219">
        <f>O92*H92</f>
        <v>0</v>
      </c>
      <c r="Q92" s="219">
        <v>0.00029999999999999997</v>
      </c>
      <c r="R92" s="219">
        <f>Q92*H92</f>
        <v>0.029999999999999999</v>
      </c>
      <c r="S92" s="219">
        <v>0</v>
      </c>
      <c r="T92" s="220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7" t="s">
        <v>81</v>
      </c>
      <c r="AT92" s="207" t="s">
        <v>123</v>
      </c>
      <c r="AU92" s="207" t="s">
        <v>71</v>
      </c>
      <c r="AY92" s="16" t="s">
        <v>115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6" t="s">
        <v>79</v>
      </c>
      <c r="BK92" s="208">
        <f>ROUND(I92*H92,2)</f>
        <v>0</v>
      </c>
      <c r="BL92" s="16" t="s">
        <v>79</v>
      </c>
      <c r="BM92" s="207" t="s">
        <v>219</v>
      </c>
    </row>
    <row r="93" s="2" customFormat="1" ht="16.5" customHeight="1">
      <c r="A93" s="37"/>
      <c r="B93" s="38"/>
      <c r="C93" s="209" t="s">
        <v>152</v>
      </c>
      <c r="D93" s="209" t="s">
        <v>123</v>
      </c>
      <c r="E93" s="210" t="s">
        <v>220</v>
      </c>
      <c r="F93" s="211" t="s">
        <v>221</v>
      </c>
      <c r="G93" s="212" t="s">
        <v>142</v>
      </c>
      <c r="H93" s="213">
        <v>20</v>
      </c>
      <c r="I93" s="214"/>
      <c r="J93" s="215">
        <f>ROUND(I93*H93,2)</f>
        <v>0</v>
      </c>
      <c r="K93" s="211" t="s">
        <v>200</v>
      </c>
      <c r="L93" s="216"/>
      <c r="M93" s="217" t="s">
        <v>19</v>
      </c>
      <c r="N93" s="218" t="s">
        <v>42</v>
      </c>
      <c r="O93" s="83"/>
      <c r="P93" s="219">
        <f>O93*H93</f>
        <v>0</v>
      </c>
      <c r="Q93" s="219">
        <v>0.00029999999999999997</v>
      </c>
      <c r="R93" s="219">
        <f>Q93*H93</f>
        <v>0.0059999999999999993</v>
      </c>
      <c r="S93" s="219">
        <v>0</v>
      </c>
      <c r="T93" s="220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7" t="s">
        <v>81</v>
      </c>
      <c r="AT93" s="207" t="s">
        <v>123</v>
      </c>
      <c r="AU93" s="207" t="s">
        <v>71</v>
      </c>
      <c r="AY93" s="16" t="s">
        <v>115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6" t="s">
        <v>79</v>
      </c>
      <c r="BK93" s="208">
        <f>ROUND(I93*H93,2)</f>
        <v>0</v>
      </c>
      <c r="BL93" s="16" t="s">
        <v>79</v>
      </c>
      <c r="BM93" s="207" t="s">
        <v>222</v>
      </c>
    </row>
    <row r="94" s="2" customFormat="1" ht="16.5" customHeight="1">
      <c r="A94" s="37"/>
      <c r="B94" s="38"/>
      <c r="C94" s="209" t="s">
        <v>156</v>
      </c>
      <c r="D94" s="209" t="s">
        <v>123</v>
      </c>
      <c r="E94" s="210" t="s">
        <v>223</v>
      </c>
      <c r="F94" s="211" t="s">
        <v>224</v>
      </c>
      <c r="G94" s="212" t="s">
        <v>119</v>
      </c>
      <c r="H94" s="213">
        <v>20</v>
      </c>
      <c r="I94" s="214"/>
      <c r="J94" s="215">
        <f>ROUND(I94*H94,2)</f>
        <v>0</v>
      </c>
      <c r="K94" s="211" t="s">
        <v>200</v>
      </c>
      <c r="L94" s="216"/>
      <c r="M94" s="217" t="s">
        <v>19</v>
      </c>
      <c r="N94" s="218" t="s">
        <v>42</v>
      </c>
      <c r="O94" s="83"/>
      <c r="P94" s="219">
        <f>O94*H94</f>
        <v>0</v>
      </c>
      <c r="Q94" s="219">
        <v>5.0000000000000002E-05</v>
      </c>
      <c r="R94" s="219">
        <f>Q94*H94</f>
        <v>0.001</v>
      </c>
      <c r="S94" s="219">
        <v>0</v>
      </c>
      <c r="T94" s="220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7" t="s">
        <v>81</v>
      </c>
      <c r="AT94" s="207" t="s">
        <v>123</v>
      </c>
      <c r="AU94" s="207" t="s">
        <v>71</v>
      </c>
      <c r="AY94" s="16" t="s">
        <v>115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6" t="s">
        <v>79</v>
      </c>
      <c r="BK94" s="208">
        <f>ROUND(I94*H94,2)</f>
        <v>0</v>
      </c>
      <c r="BL94" s="16" t="s">
        <v>79</v>
      </c>
      <c r="BM94" s="207" t="s">
        <v>225</v>
      </c>
    </row>
    <row r="95" s="2" customFormat="1" ht="16.5" customHeight="1">
      <c r="A95" s="37"/>
      <c r="B95" s="38"/>
      <c r="C95" s="209" t="s">
        <v>160</v>
      </c>
      <c r="D95" s="209" t="s">
        <v>123</v>
      </c>
      <c r="E95" s="210" t="s">
        <v>226</v>
      </c>
      <c r="F95" s="211" t="s">
        <v>227</v>
      </c>
      <c r="G95" s="212" t="s">
        <v>119</v>
      </c>
      <c r="H95" s="213">
        <v>2</v>
      </c>
      <c r="I95" s="214"/>
      <c r="J95" s="215">
        <f>ROUND(I95*H95,2)</f>
        <v>0</v>
      </c>
      <c r="K95" s="211" t="s">
        <v>200</v>
      </c>
      <c r="L95" s="216"/>
      <c r="M95" s="217" t="s">
        <v>19</v>
      </c>
      <c r="N95" s="218" t="s">
        <v>42</v>
      </c>
      <c r="O95" s="83"/>
      <c r="P95" s="219">
        <f>O95*H95</f>
        <v>0</v>
      </c>
      <c r="Q95" s="219">
        <v>0.0012800000000000001</v>
      </c>
      <c r="R95" s="219">
        <f>Q95*H95</f>
        <v>0.0025600000000000002</v>
      </c>
      <c r="S95" s="219">
        <v>0</v>
      </c>
      <c r="T95" s="220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7" t="s">
        <v>81</v>
      </c>
      <c r="AT95" s="207" t="s">
        <v>123</v>
      </c>
      <c r="AU95" s="207" t="s">
        <v>71</v>
      </c>
      <c r="AY95" s="16" t="s">
        <v>115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6" t="s">
        <v>79</v>
      </c>
      <c r="BK95" s="208">
        <f>ROUND(I95*H95,2)</f>
        <v>0</v>
      </c>
      <c r="BL95" s="16" t="s">
        <v>79</v>
      </c>
      <c r="BM95" s="207" t="s">
        <v>228</v>
      </c>
    </row>
    <row r="96" s="2" customFormat="1" ht="16.5" customHeight="1">
      <c r="A96" s="37"/>
      <c r="B96" s="38"/>
      <c r="C96" s="209" t="s">
        <v>164</v>
      </c>
      <c r="D96" s="209" t="s">
        <v>123</v>
      </c>
      <c r="E96" s="210" t="s">
        <v>229</v>
      </c>
      <c r="F96" s="211" t="s">
        <v>230</v>
      </c>
      <c r="G96" s="212" t="s">
        <v>119</v>
      </c>
      <c r="H96" s="213">
        <v>2</v>
      </c>
      <c r="I96" s="214"/>
      <c r="J96" s="215">
        <f>ROUND(I96*H96,2)</f>
        <v>0</v>
      </c>
      <c r="K96" s="211" t="s">
        <v>200</v>
      </c>
      <c r="L96" s="216"/>
      <c r="M96" s="217" t="s">
        <v>19</v>
      </c>
      <c r="N96" s="218" t="s">
        <v>42</v>
      </c>
      <c r="O96" s="83"/>
      <c r="P96" s="219">
        <f>O96*H96</f>
        <v>0</v>
      </c>
      <c r="Q96" s="219">
        <v>0.00012</v>
      </c>
      <c r="R96" s="219">
        <f>Q96*H96</f>
        <v>0.00024000000000000001</v>
      </c>
      <c r="S96" s="219">
        <v>0</v>
      </c>
      <c r="T96" s="220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7" t="s">
        <v>81</v>
      </c>
      <c r="AT96" s="207" t="s">
        <v>123</v>
      </c>
      <c r="AU96" s="207" t="s">
        <v>71</v>
      </c>
      <c r="AY96" s="16" t="s">
        <v>115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6" t="s">
        <v>79</v>
      </c>
      <c r="BK96" s="208">
        <f>ROUND(I96*H96,2)</f>
        <v>0</v>
      </c>
      <c r="BL96" s="16" t="s">
        <v>79</v>
      </c>
      <c r="BM96" s="207" t="s">
        <v>231</v>
      </c>
    </row>
    <row r="97" s="2" customFormat="1" ht="16.5" customHeight="1">
      <c r="A97" s="37"/>
      <c r="B97" s="38"/>
      <c r="C97" s="209" t="s">
        <v>8</v>
      </c>
      <c r="D97" s="209" t="s">
        <v>123</v>
      </c>
      <c r="E97" s="210" t="s">
        <v>232</v>
      </c>
      <c r="F97" s="211" t="s">
        <v>233</v>
      </c>
      <c r="G97" s="212" t="s">
        <v>142</v>
      </c>
      <c r="H97" s="213">
        <v>20</v>
      </c>
      <c r="I97" s="214"/>
      <c r="J97" s="215">
        <f>ROUND(I97*H97,2)</f>
        <v>0</v>
      </c>
      <c r="K97" s="211" t="s">
        <v>200</v>
      </c>
      <c r="L97" s="216"/>
      <c r="M97" s="217" t="s">
        <v>19</v>
      </c>
      <c r="N97" s="218" t="s">
        <v>42</v>
      </c>
      <c r="O97" s="83"/>
      <c r="P97" s="219">
        <f>O97*H97</f>
        <v>0</v>
      </c>
      <c r="Q97" s="219">
        <v>0.00040999999999999999</v>
      </c>
      <c r="R97" s="219">
        <f>Q97*H97</f>
        <v>0.008199999999999999</v>
      </c>
      <c r="S97" s="219">
        <v>0</v>
      </c>
      <c r="T97" s="220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7" t="s">
        <v>81</v>
      </c>
      <c r="AT97" s="207" t="s">
        <v>123</v>
      </c>
      <c r="AU97" s="207" t="s">
        <v>71</v>
      </c>
      <c r="AY97" s="16" t="s">
        <v>115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6" t="s">
        <v>79</v>
      </c>
      <c r="BK97" s="208">
        <f>ROUND(I97*H97,2)</f>
        <v>0</v>
      </c>
      <c r="BL97" s="16" t="s">
        <v>79</v>
      </c>
      <c r="BM97" s="207" t="s">
        <v>234</v>
      </c>
    </row>
    <row r="98" s="2" customFormat="1" ht="16.5" customHeight="1">
      <c r="A98" s="37"/>
      <c r="B98" s="38"/>
      <c r="C98" s="209" t="s">
        <v>171</v>
      </c>
      <c r="D98" s="209" t="s">
        <v>123</v>
      </c>
      <c r="E98" s="210" t="s">
        <v>235</v>
      </c>
      <c r="F98" s="211" t="s">
        <v>236</v>
      </c>
      <c r="G98" s="212" t="s">
        <v>133</v>
      </c>
      <c r="H98" s="213">
        <v>20</v>
      </c>
      <c r="I98" s="214"/>
      <c r="J98" s="215">
        <f>ROUND(I98*H98,2)</f>
        <v>0</v>
      </c>
      <c r="K98" s="211" t="s">
        <v>200</v>
      </c>
      <c r="L98" s="216"/>
      <c r="M98" s="217" t="s">
        <v>19</v>
      </c>
      <c r="N98" s="218" t="s">
        <v>42</v>
      </c>
      <c r="O98" s="83"/>
      <c r="P98" s="219">
        <f>O98*H98</f>
        <v>0</v>
      </c>
      <c r="Q98" s="219">
        <v>0.001</v>
      </c>
      <c r="R98" s="219">
        <f>Q98*H98</f>
        <v>0.02</v>
      </c>
      <c r="S98" s="219">
        <v>0</v>
      </c>
      <c r="T98" s="220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7" t="s">
        <v>81</v>
      </c>
      <c r="AT98" s="207" t="s">
        <v>123</v>
      </c>
      <c r="AU98" s="207" t="s">
        <v>71</v>
      </c>
      <c r="AY98" s="16" t="s">
        <v>115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6" t="s">
        <v>79</v>
      </c>
      <c r="BK98" s="208">
        <f>ROUND(I98*H98,2)</f>
        <v>0</v>
      </c>
      <c r="BL98" s="16" t="s">
        <v>79</v>
      </c>
      <c r="BM98" s="207" t="s">
        <v>237</v>
      </c>
    </row>
    <row r="99" s="2" customFormat="1" ht="16.5" customHeight="1">
      <c r="A99" s="37"/>
      <c r="B99" s="38"/>
      <c r="C99" s="209" t="s">
        <v>175</v>
      </c>
      <c r="D99" s="209" t="s">
        <v>123</v>
      </c>
      <c r="E99" s="210" t="s">
        <v>238</v>
      </c>
      <c r="F99" s="211" t="s">
        <v>239</v>
      </c>
      <c r="G99" s="212" t="s">
        <v>133</v>
      </c>
      <c r="H99" s="213">
        <v>20</v>
      </c>
      <c r="I99" s="214"/>
      <c r="J99" s="215">
        <f>ROUND(I99*H99,2)</f>
        <v>0</v>
      </c>
      <c r="K99" s="211" t="s">
        <v>200</v>
      </c>
      <c r="L99" s="216"/>
      <c r="M99" s="217" t="s">
        <v>19</v>
      </c>
      <c r="N99" s="218" t="s">
        <v>42</v>
      </c>
      <c r="O99" s="83"/>
      <c r="P99" s="219">
        <f>O99*H99</f>
        <v>0</v>
      </c>
      <c r="Q99" s="219">
        <v>0.001</v>
      </c>
      <c r="R99" s="219">
        <f>Q99*H99</f>
        <v>0.02</v>
      </c>
      <c r="S99" s="219">
        <v>0</v>
      </c>
      <c r="T99" s="220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07" t="s">
        <v>81</v>
      </c>
      <c r="AT99" s="207" t="s">
        <v>123</v>
      </c>
      <c r="AU99" s="207" t="s">
        <v>71</v>
      </c>
      <c r="AY99" s="16" t="s">
        <v>115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6" t="s">
        <v>79</v>
      </c>
      <c r="BK99" s="208">
        <f>ROUND(I99*H99,2)</f>
        <v>0</v>
      </c>
      <c r="BL99" s="16" t="s">
        <v>79</v>
      </c>
      <c r="BM99" s="207" t="s">
        <v>240</v>
      </c>
    </row>
    <row r="100" s="11" customFormat="1" ht="25.92" customHeight="1">
      <c r="A100" s="11"/>
      <c r="B100" s="181"/>
      <c r="C100" s="182"/>
      <c r="D100" s="183" t="s">
        <v>70</v>
      </c>
      <c r="E100" s="184" t="s">
        <v>241</v>
      </c>
      <c r="F100" s="184" t="s">
        <v>242</v>
      </c>
      <c r="G100" s="182"/>
      <c r="H100" s="182"/>
      <c r="I100" s="185"/>
      <c r="J100" s="186">
        <f>BK100</f>
        <v>0</v>
      </c>
      <c r="K100" s="182"/>
      <c r="L100" s="187"/>
      <c r="M100" s="188"/>
      <c r="N100" s="189"/>
      <c r="O100" s="189"/>
      <c r="P100" s="190">
        <f>P101</f>
        <v>0</v>
      </c>
      <c r="Q100" s="189"/>
      <c r="R100" s="190">
        <f>R101</f>
        <v>0</v>
      </c>
      <c r="S100" s="189"/>
      <c r="T100" s="191">
        <f>T101</f>
        <v>0.02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R100" s="192" t="s">
        <v>79</v>
      </c>
      <c r="AT100" s="193" t="s">
        <v>70</v>
      </c>
      <c r="AU100" s="193" t="s">
        <v>71</v>
      </c>
      <c r="AY100" s="192" t="s">
        <v>115</v>
      </c>
      <c r="BK100" s="194">
        <f>BK101</f>
        <v>0</v>
      </c>
    </row>
    <row r="101" s="11" customFormat="1" ht="22.8" customHeight="1">
      <c r="A101" s="11"/>
      <c r="B101" s="181"/>
      <c r="C101" s="182"/>
      <c r="D101" s="183" t="s">
        <v>70</v>
      </c>
      <c r="E101" s="229" t="s">
        <v>156</v>
      </c>
      <c r="F101" s="229" t="s">
        <v>243</v>
      </c>
      <c r="G101" s="182"/>
      <c r="H101" s="182"/>
      <c r="I101" s="185"/>
      <c r="J101" s="230">
        <f>BK101</f>
        <v>0</v>
      </c>
      <c r="K101" s="182"/>
      <c r="L101" s="187"/>
      <c r="M101" s="188"/>
      <c r="N101" s="189"/>
      <c r="O101" s="189"/>
      <c r="P101" s="190">
        <f>SUM(P102:P107)</f>
        <v>0</v>
      </c>
      <c r="Q101" s="189"/>
      <c r="R101" s="190">
        <f>SUM(R102:R107)</f>
        <v>0</v>
      </c>
      <c r="S101" s="189"/>
      <c r="T101" s="191">
        <f>SUM(T102:T107)</f>
        <v>0.02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192" t="s">
        <v>79</v>
      </c>
      <c r="AT101" s="193" t="s">
        <v>70</v>
      </c>
      <c r="AU101" s="193" t="s">
        <v>79</v>
      </c>
      <c r="AY101" s="192" t="s">
        <v>115</v>
      </c>
      <c r="BK101" s="194">
        <f>SUM(BK102:BK107)</f>
        <v>0</v>
      </c>
    </row>
    <row r="102" s="2" customFormat="1" ht="21.75" customHeight="1">
      <c r="A102" s="37"/>
      <c r="B102" s="38"/>
      <c r="C102" s="195" t="s">
        <v>179</v>
      </c>
      <c r="D102" s="195" t="s">
        <v>116</v>
      </c>
      <c r="E102" s="196" t="s">
        <v>244</v>
      </c>
      <c r="F102" s="197" t="s">
        <v>245</v>
      </c>
      <c r="G102" s="198" t="s">
        <v>246</v>
      </c>
      <c r="H102" s="199">
        <v>10</v>
      </c>
      <c r="I102" s="200"/>
      <c r="J102" s="201">
        <f>ROUND(I102*H102,2)</f>
        <v>0</v>
      </c>
      <c r="K102" s="197" t="s">
        <v>200</v>
      </c>
      <c r="L102" s="43"/>
      <c r="M102" s="221" t="s">
        <v>19</v>
      </c>
      <c r="N102" s="222" t="s">
        <v>42</v>
      </c>
      <c r="O102" s="83"/>
      <c r="P102" s="219">
        <f>O102*H102</f>
        <v>0</v>
      </c>
      <c r="Q102" s="219">
        <v>0</v>
      </c>
      <c r="R102" s="219">
        <f>Q102*H102</f>
        <v>0</v>
      </c>
      <c r="S102" s="219">
        <v>0</v>
      </c>
      <c r="T102" s="220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7" t="s">
        <v>79</v>
      </c>
      <c r="AT102" s="207" t="s">
        <v>116</v>
      </c>
      <c r="AU102" s="207" t="s">
        <v>81</v>
      </c>
      <c r="AY102" s="16" t="s">
        <v>115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6" t="s">
        <v>79</v>
      </c>
      <c r="BK102" s="208">
        <f>ROUND(I102*H102,2)</f>
        <v>0</v>
      </c>
      <c r="BL102" s="16" t="s">
        <v>79</v>
      </c>
      <c r="BM102" s="207" t="s">
        <v>247</v>
      </c>
    </row>
    <row r="103" s="2" customFormat="1">
      <c r="A103" s="37"/>
      <c r="B103" s="38"/>
      <c r="C103" s="39"/>
      <c r="D103" s="231" t="s">
        <v>248</v>
      </c>
      <c r="E103" s="39"/>
      <c r="F103" s="232" t="s">
        <v>249</v>
      </c>
      <c r="G103" s="39"/>
      <c r="H103" s="39"/>
      <c r="I103" s="233"/>
      <c r="J103" s="39"/>
      <c r="K103" s="39"/>
      <c r="L103" s="43"/>
      <c r="M103" s="234"/>
      <c r="N103" s="235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248</v>
      </c>
      <c r="AU103" s="16" t="s">
        <v>81</v>
      </c>
    </row>
    <row r="104" s="2" customFormat="1" ht="33" customHeight="1">
      <c r="A104" s="37"/>
      <c r="B104" s="38"/>
      <c r="C104" s="195" t="s">
        <v>183</v>
      </c>
      <c r="D104" s="195" t="s">
        <v>116</v>
      </c>
      <c r="E104" s="196" t="s">
        <v>250</v>
      </c>
      <c r="F104" s="197" t="s">
        <v>251</v>
      </c>
      <c r="G104" s="198" t="s">
        <v>119</v>
      </c>
      <c r="H104" s="199">
        <v>10</v>
      </c>
      <c r="I104" s="200"/>
      <c r="J104" s="201">
        <f>ROUND(I104*H104,2)</f>
        <v>0</v>
      </c>
      <c r="K104" s="197" t="s">
        <v>200</v>
      </c>
      <c r="L104" s="43"/>
      <c r="M104" s="221" t="s">
        <v>19</v>
      </c>
      <c r="N104" s="222" t="s">
        <v>42</v>
      </c>
      <c r="O104" s="83"/>
      <c r="P104" s="219">
        <f>O104*H104</f>
        <v>0</v>
      </c>
      <c r="Q104" s="219">
        <v>0</v>
      </c>
      <c r="R104" s="219">
        <f>Q104*H104</f>
        <v>0</v>
      </c>
      <c r="S104" s="219">
        <v>0.001</v>
      </c>
      <c r="T104" s="220">
        <f>S104*H104</f>
        <v>0.01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7" t="s">
        <v>79</v>
      </c>
      <c r="AT104" s="207" t="s">
        <v>116</v>
      </c>
      <c r="AU104" s="207" t="s">
        <v>81</v>
      </c>
      <c r="AY104" s="16" t="s">
        <v>115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6" t="s">
        <v>79</v>
      </c>
      <c r="BK104" s="208">
        <f>ROUND(I104*H104,2)</f>
        <v>0</v>
      </c>
      <c r="BL104" s="16" t="s">
        <v>79</v>
      </c>
      <c r="BM104" s="207" t="s">
        <v>252</v>
      </c>
    </row>
    <row r="105" s="2" customFormat="1">
      <c r="A105" s="37"/>
      <c r="B105" s="38"/>
      <c r="C105" s="39"/>
      <c r="D105" s="231" t="s">
        <v>248</v>
      </c>
      <c r="E105" s="39"/>
      <c r="F105" s="232" t="s">
        <v>253</v>
      </c>
      <c r="G105" s="39"/>
      <c r="H105" s="39"/>
      <c r="I105" s="233"/>
      <c r="J105" s="39"/>
      <c r="K105" s="39"/>
      <c r="L105" s="43"/>
      <c r="M105" s="234"/>
      <c r="N105" s="235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248</v>
      </c>
      <c r="AU105" s="16" t="s">
        <v>81</v>
      </c>
    </row>
    <row r="106" s="2" customFormat="1" ht="33" customHeight="1">
      <c r="A106" s="37"/>
      <c r="B106" s="38"/>
      <c r="C106" s="195" t="s">
        <v>187</v>
      </c>
      <c r="D106" s="195" t="s">
        <v>116</v>
      </c>
      <c r="E106" s="196" t="s">
        <v>254</v>
      </c>
      <c r="F106" s="197" t="s">
        <v>255</v>
      </c>
      <c r="G106" s="198" t="s">
        <v>119</v>
      </c>
      <c r="H106" s="199">
        <v>5</v>
      </c>
      <c r="I106" s="200"/>
      <c r="J106" s="201">
        <f>ROUND(I106*H106,2)</f>
        <v>0</v>
      </c>
      <c r="K106" s="197" t="s">
        <v>200</v>
      </c>
      <c r="L106" s="43"/>
      <c r="M106" s="221" t="s">
        <v>19</v>
      </c>
      <c r="N106" s="222" t="s">
        <v>42</v>
      </c>
      <c r="O106" s="83"/>
      <c r="P106" s="219">
        <f>O106*H106</f>
        <v>0</v>
      </c>
      <c r="Q106" s="219">
        <v>0</v>
      </c>
      <c r="R106" s="219">
        <f>Q106*H106</f>
        <v>0</v>
      </c>
      <c r="S106" s="219">
        <v>0.002</v>
      </c>
      <c r="T106" s="220">
        <f>S106*H106</f>
        <v>0.01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7" t="s">
        <v>79</v>
      </c>
      <c r="AT106" s="207" t="s">
        <v>116</v>
      </c>
      <c r="AU106" s="207" t="s">
        <v>81</v>
      </c>
      <c r="AY106" s="16" t="s">
        <v>115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6" t="s">
        <v>79</v>
      </c>
      <c r="BK106" s="208">
        <f>ROUND(I106*H106,2)</f>
        <v>0</v>
      </c>
      <c r="BL106" s="16" t="s">
        <v>79</v>
      </c>
      <c r="BM106" s="207" t="s">
        <v>256</v>
      </c>
    </row>
    <row r="107" s="2" customFormat="1">
      <c r="A107" s="37"/>
      <c r="B107" s="38"/>
      <c r="C107" s="39"/>
      <c r="D107" s="231" t="s">
        <v>248</v>
      </c>
      <c r="E107" s="39"/>
      <c r="F107" s="232" t="s">
        <v>257</v>
      </c>
      <c r="G107" s="39"/>
      <c r="H107" s="39"/>
      <c r="I107" s="233"/>
      <c r="J107" s="39"/>
      <c r="K107" s="39"/>
      <c r="L107" s="43"/>
      <c r="M107" s="234"/>
      <c r="N107" s="235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248</v>
      </c>
      <c r="AU107" s="16" t="s">
        <v>81</v>
      </c>
    </row>
    <row r="108" s="11" customFormat="1" ht="25.92" customHeight="1">
      <c r="A108" s="11"/>
      <c r="B108" s="181"/>
      <c r="C108" s="182"/>
      <c r="D108" s="183" t="s">
        <v>70</v>
      </c>
      <c r="E108" s="184" t="s">
        <v>258</v>
      </c>
      <c r="F108" s="184" t="s">
        <v>259</v>
      </c>
      <c r="G108" s="182"/>
      <c r="H108" s="182"/>
      <c r="I108" s="185"/>
      <c r="J108" s="186">
        <f>BK108</f>
        <v>0</v>
      </c>
      <c r="K108" s="182"/>
      <c r="L108" s="187"/>
      <c r="M108" s="188"/>
      <c r="N108" s="189"/>
      <c r="O108" s="189"/>
      <c r="P108" s="190">
        <f>P109+P112+P115</f>
        <v>0</v>
      </c>
      <c r="Q108" s="189"/>
      <c r="R108" s="190">
        <f>R109+R112+R115</f>
        <v>0</v>
      </c>
      <c r="S108" s="189"/>
      <c r="T108" s="191">
        <f>T109+T112+T115</f>
        <v>0.038800000000000001</v>
      </c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R108" s="192" t="s">
        <v>81</v>
      </c>
      <c r="AT108" s="193" t="s">
        <v>70</v>
      </c>
      <c r="AU108" s="193" t="s">
        <v>71</v>
      </c>
      <c r="AY108" s="192" t="s">
        <v>115</v>
      </c>
      <c r="BK108" s="194">
        <f>BK109+BK112+BK115</f>
        <v>0</v>
      </c>
    </row>
    <row r="109" s="11" customFormat="1" ht="22.8" customHeight="1">
      <c r="A109" s="11"/>
      <c r="B109" s="181"/>
      <c r="C109" s="182"/>
      <c r="D109" s="183" t="s">
        <v>70</v>
      </c>
      <c r="E109" s="229" t="s">
        <v>260</v>
      </c>
      <c r="F109" s="229" t="s">
        <v>261</v>
      </c>
      <c r="G109" s="182"/>
      <c r="H109" s="182"/>
      <c r="I109" s="185"/>
      <c r="J109" s="230">
        <f>BK109</f>
        <v>0</v>
      </c>
      <c r="K109" s="182"/>
      <c r="L109" s="187"/>
      <c r="M109" s="188"/>
      <c r="N109" s="189"/>
      <c r="O109" s="189"/>
      <c r="P109" s="190">
        <f>SUM(P110:P111)</f>
        <v>0</v>
      </c>
      <c r="Q109" s="189"/>
      <c r="R109" s="190">
        <f>SUM(R110:R111)</f>
        <v>0</v>
      </c>
      <c r="S109" s="189"/>
      <c r="T109" s="191">
        <f>SUM(T110:T111)</f>
        <v>0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R109" s="192" t="s">
        <v>81</v>
      </c>
      <c r="AT109" s="193" t="s">
        <v>70</v>
      </c>
      <c r="AU109" s="193" t="s">
        <v>79</v>
      </c>
      <c r="AY109" s="192" t="s">
        <v>115</v>
      </c>
      <c r="BK109" s="194">
        <f>SUM(BK110:BK111)</f>
        <v>0</v>
      </c>
    </row>
    <row r="110" s="2" customFormat="1" ht="24.15" customHeight="1">
      <c r="A110" s="37"/>
      <c r="B110" s="38"/>
      <c r="C110" s="195" t="s">
        <v>262</v>
      </c>
      <c r="D110" s="195" t="s">
        <v>116</v>
      </c>
      <c r="E110" s="196" t="s">
        <v>263</v>
      </c>
      <c r="F110" s="197" t="s">
        <v>264</v>
      </c>
      <c r="G110" s="198" t="s">
        <v>142</v>
      </c>
      <c r="H110" s="199">
        <v>100</v>
      </c>
      <c r="I110" s="200"/>
      <c r="J110" s="201">
        <f>ROUND(I110*H110,2)</f>
        <v>0</v>
      </c>
      <c r="K110" s="197" t="s">
        <v>200</v>
      </c>
      <c r="L110" s="43"/>
      <c r="M110" s="221" t="s">
        <v>19</v>
      </c>
      <c r="N110" s="222" t="s">
        <v>42</v>
      </c>
      <c r="O110" s="83"/>
      <c r="P110" s="219">
        <f>O110*H110</f>
        <v>0</v>
      </c>
      <c r="Q110" s="219">
        <v>0</v>
      </c>
      <c r="R110" s="219">
        <f>Q110*H110</f>
        <v>0</v>
      </c>
      <c r="S110" s="219">
        <v>0</v>
      </c>
      <c r="T110" s="220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7" t="s">
        <v>79</v>
      </c>
      <c r="AT110" s="207" t="s">
        <v>116</v>
      </c>
      <c r="AU110" s="207" t="s">
        <v>81</v>
      </c>
      <c r="AY110" s="16" t="s">
        <v>115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6" t="s">
        <v>79</v>
      </c>
      <c r="BK110" s="208">
        <f>ROUND(I110*H110,2)</f>
        <v>0</v>
      </c>
      <c r="BL110" s="16" t="s">
        <v>79</v>
      </c>
      <c r="BM110" s="207" t="s">
        <v>265</v>
      </c>
    </row>
    <row r="111" s="2" customFormat="1">
      <c r="A111" s="37"/>
      <c r="B111" s="38"/>
      <c r="C111" s="39"/>
      <c r="D111" s="231" t="s">
        <v>248</v>
      </c>
      <c r="E111" s="39"/>
      <c r="F111" s="232" t="s">
        <v>266</v>
      </c>
      <c r="G111" s="39"/>
      <c r="H111" s="39"/>
      <c r="I111" s="233"/>
      <c r="J111" s="39"/>
      <c r="K111" s="39"/>
      <c r="L111" s="43"/>
      <c r="M111" s="234"/>
      <c r="N111" s="235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248</v>
      </c>
      <c r="AU111" s="16" t="s">
        <v>81</v>
      </c>
    </row>
    <row r="112" s="11" customFormat="1" ht="22.8" customHeight="1">
      <c r="A112" s="11"/>
      <c r="B112" s="181"/>
      <c r="C112" s="182"/>
      <c r="D112" s="183" t="s">
        <v>70</v>
      </c>
      <c r="E112" s="229" t="s">
        <v>267</v>
      </c>
      <c r="F112" s="229" t="s">
        <v>268</v>
      </c>
      <c r="G112" s="182"/>
      <c r="H112" s="182"/>
      <c r="I112" s="185"/>
      <c r="J112" s="230">
        <f>BK112</f>
        <v>0</v>
      </c>
      <c r="K112" s="182"/>
      <c r="L112" s="187"/>
      <c r="M112" s="188"/>
      <c r="N112" s="189"/>
      <c r="O112" s="189"/>
      <c r="P112" s="190">
        <f>SUM(P113:P114)</f>
        <v>0</v>
      </c>
      <c r="Q112" s="189"/>
      <c r="R112" s="190">
        <f>SUM(R113:R114)</f>
        <v>0</v>
      </c>
      <c r="S112" s="189"/>
      <c r="T112" s="191">
        <f>SUM(T113:T114)</f>
        <v>0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R112" s="192" t="s">
        <v>81</v>
      </c>
      <c r="AT112" s="193" t="s">
        <v>70</v>
      </c>
      <c r="AU112" s="193" t="s">
        <v>79</v>
      </c>
      <c r="AY112" s="192" t="s">
        <v>115</v>
      </c>
      <c r="BK112" s="194">
        <f>SUM(BK113:BK114)</f>
        <v>0</v>
      </c>
    </row>
    <row r="113" s="2" customFormat="1" ht="16.5" customHeight="1">
      <c r="A113" s="37"/>
      <c r="B113" s="38"/>
      <c r="C113" s="195" t="s">
        <v>269</v>
      </c>
      <c r="D113" s="195" t="s">
        <v>116</v>
      </c>
      <c r="E113" s="196" t="s">
        <v>270</v>
      </c>
      <c r="F113" s="197" t="s">
        <v>271</v>
      </c>
      <c r="G113" s="198" t="s">
        <v>142</v>
      </c>
      <c r="H113" s="199">
        <v>50</v>
      </c>
      <c r="I113" s="200"/>
      <c r="J113" s="201">
        <f>ROUND(I113*H113,2)</f>
        <v>0</v>
      </c>
      <c r="K113" s="197" t="s">
        <v>200</v>
      </c>
      <c r="L113" s="43"/>
      <c r="M113" s="221" t="s">
        <v>19</v>
      </c>
      <c r="N113" s="222" t="s">
        <v>42</v>
      </c>
      <c r="O113" s="83"/>
      <c r="P113" s="219">
        <f>O113*H113</f>
        <v>0</v>
      </c>
      <c r="Q113" s="219">
        <v>0</v>
      </c>
      <c r="R113" s="219">
        <f>Q113*H113</f>
        <v>0</v>
      </c>
      <c r="S113" s="219">
        <v>0</v>
      </c>
      <c r="T113" s="220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7" t="s">
        <v>79</v>
      </c>
      <c r="AT113" s="207" t="s">
        <v>116</v>
      </c>
      <c r="AU113" s="207" t="s">
        <v>81</v>
      </c>
      <c r="AY113" s="16" t="s">
        <v>115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6" t="s">
        <v>79</v>
      </c>
      <c r="BK113" s="208">
        <f>ROUND(I113*H113,2)</f>
        <v>0</v>
      </c>
      <c r="BL113" s="16" t="s">
        <v>79</v>
      </c>
      <c r="BM113" s="207" t="s">
        <v>272</v>
      </c>
    </row>
    <row r="114" s="2" customFormat="1">
      <c r="A114" s="37"/>
      <c r="B114" s="38"/>
      <c r="C114" s="39"/>
      <c r="D114" s="231" t="s">
        <v>248</v>
      </c>
      <c r="E114" s="39"/>
      <c r="F114" s="232" t="s">
        <v>273</v>
      </c>
      <c r="G114" s="39"/>
      <c r="H114" s="39"/>
      <c r="I114" s="233"/>
      <c r="J114" s="39"/>
      <c r="K114" s="39"/>
      <c r="L114" s="43"/>
      <c r="M114" s="234"/>
      <c r="N114" s="235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248</v>
      </c>
      <c r="AU114" s="16" t="s">
        <v>81</v>
      </c>
    </row>
    <row r="115" s="11" customFormat="1" ht="22.8" customHeight="1">
      <c r="A115" s="11"/>
      <c r="B115" s="181"/>
      <c r="C115" s="182"/>
      <c r="D115" s="183" t="s">
        <v>70</v>
      </c>
      <c r="E115" s="229" t="s">
        <v>274</v>
      </c>
      <c r="F115" s="229" t="s">
        <v>275</v>
      </c>
      <c r="G115" s="182"/>
      <c r="H115" s="182"/>
      <c r="I115" s="185"/>
      <c r="J115" s="230">
        <f>BK115</f>
        <v>0</v>
      </c>
      <c r="K115" s="182"/>
      <c r="L115" s="187"/>
      <c r="M115" s="188"/>
      <c r="N115" s="189"/>
      <c r="O115" s="189"/>
      <c r="P115" s="190">
        <f>SUM(P116:P153)</f>
        <v>0</v>
      </c>
      <c r="Q115" s="189"/>
      <c r="R115" s="190">
        <f>SUM(R116:R153)</f>
        <v>0</v>
      </c>
      <c r="S115" s="189"/>
      <c r="T115" s="191">
        <f>SUM(T116:T153)</f>
        <v>0.038800000000000001</v>
      </c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R115" s="192" t="s">
        <v>81</v>
      </c>
      <c r="AT115" s="193" t="s">
        <v>70</v>
      </c>
      <c r="AU115" s="193" t="s">
        <v>79</v>
      </c>
      <c r="AY115" s="192" t="s">
        <v>115</v>
      </c>
      <c r="BK115" s="194">
        <f>SUM(BK116:BK153)</f>
        <v>0</v>
      </c>
    </row>
    <row r="116" s="2" customFormat="1" ht="16.5" customHeight="1">
      <c r="A116" s="37"/>
      <c r="B116" s="38"/>
      <c r="C116" s="195" t="s">
        <v>276</v>
      </c>
      <c r="D116" s="195" t="s">
        <v>116</v>
      </c>
      <c r="E116" s="196" t="s">
        <v>277</v>
      </c>
      <c r="F116" s="197" t="s">
        <v>278</v>
      </c>
      <c r="G116" s="198" t="s">
        <v>119</v>
      </c>
      <c r="H116" s="199">
        <v>5</v>
      </c>
      <c r="I116" s="200"/>
      <c r="J116" s="201">
        <f>ROUND(I116*H116,2)</f>
        <v>0</v>
      </c>
      <c r="K116" s="197" t="s">
        <v>200</v>
      </c>
      <c r="L116" s="43"/>
      <c r="M116" s="221" t="s">
        <v>19</v>
      </c>
      <c r="N116" s="222" t="s">
        <v>42</v>
      </c>
      <c r="O116" s="83"/>
      <c r="P116" s="219">
        <f>O116*H116</f>
        <v>0</v>
      </c>
      <c r="Q116" s="219">
        <v>0</v>
      </c>
      <c r="R116" s="219">
        <f>Q116*H116</f>
        <v>0</v>
      </c>
      <c r="S116" s="219">
        <v>0</v>
      </c>
      <c r="T116" s="220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7" t="s">
        <v>79</v>
      </c>
      <c r="AT116" s="207" t="s">
        <v>116</v>
      </c>
      <c r="AU116" s="207" t="s">
        <v>81</v>
      </c>
      <c r="AY116" s="16" t="s">
        <v>115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6" t="s">
        <v>79</v>
      </c>
      <c r="BK116" s="208">
        <f>ROUND(I116*H116,2)</f>
        <v>0</v>
      </c>
      <c r="BL116" s="16" t="s">
        <v>79</v>
      </c>
      <c r="BM116" s="207" t="s">
        <v>279</v>
      </c>
    </row>
    <row r="117" s="2" customFormat="1">
      <c r="A117" s="37"/>
      <c r="B117" s="38"/>
      <c r="C117" s="39"/>
      <c r="D117" s="231" t="s">
        <v>248</v>
      </c>
      <c r="E117" s="39"/>
      <c r="F117" s="232" t="s">
        <v>280</v>
      </c>
      <c r="G117" s="39"/>
      <c r="H117" s="39"/>
      <c r="I117" s="233"/>
      <c r="J117" s="39"/>
      <c r="K117" s="39"/>
      <c r="L117" s="43"/>
      <c r="M117" s="234"/>
      <c r="N117" s="235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248</v>
      </c>
      <c r="AU117" s="16" t="s">
        <v>81</v>
      </c>
    </row>
    <row r="118" s="2" customFormat="1" ht="16.5" customHeight="1">
      <c r="A118" s="37"/>
      <c r="B118" s="38"/>
      <c r="C118" s="195" t="s">
        <v>281</v>
      </c>
      <c r="D118" s="195" t="s">
        <v>116</v>
      </c>
      <c r="E118" s="196" t="s">
        <v>282</v>
      </c>
      <c r="F118" s="197" t="s">
        <v>283</v>
      </c>
      <c r="G118" s="198" t="s">
        <v>119</v>
      </c>
      <c r="H118" s="199">
        <v>5</v>
      </c>
      <c r="I118" s="200"/>
      <c r="J118" s="201">
        <f>ROUND(I118*H118,2)</f>
        <v>0</v>
      </c>
      <c r="K118" s="197" t="s">
        <v>200</v>
      </c>
      <c r="L118" s="43"/>
      <c r="M118" s="221" t="s">
        <v>19</v>
      </c>
      <c r="N118" s="222" t="s">
        <v>42</v>
      </c>
      <c r="O118" s="83"/>
      <c r="P118" s="219">
        <f>O118*H118</f>
        <v>0</v>
      </c>
      <c r="Q118" s="219">
        <v>0</v>
      </c>
      <c r="R118" s="219">
        <f>Q118*H118</f>
        <v>0</v>
      </c>
      <c r="S118" s="219">
        <v>0</v>
      </c>
      <c r="T118" s="220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7" t="s">
        <v>79</v>
      </c>
      <c r="AT118" s="207" t="s">
        <v>116</v>
      </c>
      <c r="AU118" s="207" t="s">
        <v>81</v>
      </c>
      <c r="AY118" s="16" t="s">
        <v>115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6" t="s">
        <v>79</v>
      </c>
      <c r="BK118" s="208">
        <f>ROUND(I118*H118,2)</f>
        <v>0</v>
      </c>
      <c r="BL118" s="16" t="s">
        <v>79</v>
      </c>
      <c r="BM118" s="207" t="s">
        <v>284</v>
      </c>
    </row>
    <row r="119" s="2" customFormat="1">
      <c r="A119" s="37"/>
      <c r="B119" s="38"/>
      <c r="C119" s="39"/>
      <c r="D119" s="231" t="s">
        <v>248</v>
      </c>
      <c r="E119" s="39"/>
      <c r="F119" s="232" t="s">
        <v>285</v>
      </c>
      <c r="G119" s="39"/>
      <c r="H119" s="39"/>
      <c r="I119" s="233"/>
      <c r="J119" s="39"/>
      <c r="K119" s="39"/>
      <c r="L119" s="43"/>
      <c r="M119" s="234"/>
      <c r="N119" s="235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248</v>
      </c>
      <c r="AU119" s="16" t="s">
        <v>81</v>
      </c>
    </row>
    <row r="120" s="2" customFormat="1" ht="16.5" customHeight="1">
      <c r="A120" s="37"/>
      <c r="B120" s="38"/>
      <c r="C120" s="195" t="s">
        <v>286</v>
      </c>
      <c r="D120" s="195" t="s">
        <v>116</v>
      </c>
      <c r="E120" s="196" t="s">
        <v>287</v>
      </c>
      <c r="F120" s="197" t="s">
        <v>288</v>
      </c>
      <c r="G120" s="198" t="s">
        <v>119</v>
      </c>
      <c r="H120" s="199">
        <v>5</v>
      </c>
      <c r="I120" s="200"/>
      <c r="J120" s="201">
        <f>ROUND(I120*H120,2)</f>
        <v>0</v>
      </c>
      <c r="K120" s="197" t="s">
        <v>200</v>
      </c>
      <c r="L120" s="43"/>
      <c r="M120" s="221" t="s">
        <v>19</v>
      </c>
      <c r="N120" s="222" t="s">
        <v>42</v>
      </c>
      <c r="O120" s="83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7" t="s">
        <v>79</v>
      </c>
      <c r="AT120" s="207" t="s">
        <v>116</v>
      </c>
      <c r="AU120" s="207" t="s">
        <v>81</v>
      </c>
      <c r="AY120" s="16" t="s">
        <v>115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6" t="s">
        <v>79</v>
      </c>
      <c r="BK120" s="208">
        <f>ROUND(I120*H120,2)</f>
        <v>0</v>
      </c>
      <c r="BL120" s="16" t="s">
        <v>79</v>
      </c>
      <c r="BM120" s="207" t="s">
        <v>289</v>
      </c>
    </row>
    <row r="121" s="2" customFormat="1">
      <c r="A121" s="37"/>
      <c r="B121" s="38"/>
      <c r="C121" s="39"/>
      <c r="D121" s="231" t="s">
        <v>248</v>
      </c>
      <c r="E121" s="39"/>
      <c r="F121" s="232" t="s">
        <v>290</v>
      </c>
      <c r="G121" s="39"/>
      <c r="H121" s="39"/>
      <c r="I121" s="233"/>
      <c r="J121" s="39"/>
      <c r="K121" s="39"/>
      <c r="L121" s="43"/>
      <c r="M121" s="234"/>
      <c r="N121" s="235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248</v>
      </c>
      <c r="AU121" s="16" t="s">
        <v>81</v>
      </c>
    </row>
    <row r="122" s="2" customFormat="1" ht="16.5" customHeight="1">
      <c r="A122" s="37"/>
      <c r="B122" s="38"/>
      <c r="C122" s="195" t="s">
        <v>291</v>
      </c>
      <c r="D122" s="195" t="s">
        <v>116</v>
      </c>
      <c r="E122" s="196" t="s">
        <v>292</v>
      </c>
      <c r="F122" s="197" t="s">
        <v>293</v>
      </c>
      <c r="G122" s="198" t="s">
        <v>142</v>
      </c>
      <c r="H122" s="199">
        <v>25</v>
      </c>
      <c r="I122" s="200"/>
      <c r="J122" s="201">
        <f>ROUND(I122*H122,2)</f>
        <v>0</v>
      </c>
      <c r="K122" s="197" t="s">
        <v>200</v>
      </c>
      <c r="L122" s="43"/>
      <c r="M122" s="221" t="s">
        <v>19</v>
      </c>
      <c r="N122" s="222" t="s">
        <v>42</v>
      </c>
      <c r="O122" s="83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7" t="s">
        <v>79</v>
      </c>
      <c r="AT122" s="207" t="s">
        <v>116</v>
      </c>
      <c r="AU122" s="207" t="s">
        <v>81</v>
      </c>
      <c r="AY122" s="16" t="s">
        <v>115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6" t="s">
        <v>79</v>
      </c>
      <c r="BK122" s="208">
        <f>ROUND(I122*H122,2)</f>
        <v>0</v>
      </c>
      <c r="BL122" s="16" t="s">
        <v>79</v>
      </c>
      <c r="BM122" s="207" t="s">
        <v>294</v>
      </c>
    </row>
    <row r="123" s="2" customFormat="1">
      <c r="A123" s="37"/>
      <c r="B123" s="38"/>
      <c r="C123" s="39"/>
      <c r="D123" s="231" t="s">
        <v>248</v>
      </c>
      <c r="E123" s="39"/>
      <c r="F123" s="232" t="s">
        <v>295</v>
      </c>
      <c r="G123" s="39"/>
      <c r="H123" s="39"/>
      <c r="I123" s="233"/>
      <c r="J123" s="39"/>
      <c r="K123" s="39"/>
      <c r="L123" s="43"/>
      <c r="M123" s="234"/>
      <c r="N123" s="235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248</v>
      </c>
      <c r="AU123" s="16" t="s">
        <v>81</v>
      </c>
    </row>
    <row r="124" s="2" customFormat="1" ht="16.5" customHeight="1">
      <c r="A124" s="37"/>
      <c r="B124" s="38"/>
      <c r="C124" s="195" t="s">
        <v>296</v>
      </c>
      <c r="D124" s="195" t="s">
        <v>116</v>
      </c>
      <c r="E124" s="196" t="s">
        <v>297</v>
      </c>
      <c r="F124" s="197" t="s">
        <v>298</v>
      </c>
      <c r="G124" s="198" t="s">
        <v>142</v>
      </c>
      <c r="H124" s="199">
        <v>25</v>
      </c>
      <c r="I124" s="200"/>
      <c r="J124" s="201">
        <f>ROUND(I124*H124,2)</f>
        <v>0</v>
      </c>
      <c r="K124" s="197" t="s">
        <v>200</v>
      </c>
      <c r="L124" s="43"/>
      <c r="M124" s="221" t="s">
        <v>19</v>
      </c>
      <c r="N124" s="222" t="s">
        <v>42</v>
      </c>
      <c r="O124" s="83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7" t="s">
        <v>79</v>
      </c>
      <c r="AT124" s="207" t="s">
        <v>116</v>
      </c>
      <c r="AU124" s="207" t="s">
        <v>81</v>
      </c>
      <c r="AY124" s="16" t="s">
        <v>115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6" t="s">
        <v>79</v>
      </c>
      <c r="BK124" s="208">
        <f>ROUND(I124*H124,2)</f>
        <v>0</v>
      </c>
      <c r="BL124" s="16" t="s">
        <v>79</v>
      </c>
      <c r="BM124" s="207" t="s">
        <v>299</v>
      </c>
    </row>
    <row r="125" s="2" customFormat="1">
      <c r="A125" s="37"/>
      <c r="B125" s="38"/>
      <c r="C125" s="39"/>
      <c r="D125" s="231" t="s">
        <v>248</v>
      </c>
      <c r="E125" s="39"/>
      <c r="F125" s="232" t="s">
        <v>300</v>
      </c>
      <c r="G125" s="39"/>
      <c r="H125" s="39"/>
      <c r="I125" s="233"/>
      <c r="J125" s="39"/>
      <c r="K125" s="39"/>
      <c r="L125" s="43"/>
      <c r="M125" s="234"/>
      <c r="N125" s="235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248</v>
      </c>
      <c r="AU125" s="16" t="s">
        <v>81</v>
      </c>
    </row>
    <row r="126" s="2" customFormat="1" ht="16.5" customHeight="1">
      <c r="A126" s="37"/>
      <c r="B126" s="38"/>
      <c r="C126" s="195" t="s">
        <v>301</v>
      </c>
      <c r="D126" s="195" t="s">
        <v>116</v>
      </c>
      <c r="E126" s="196" t="s">
        <v>302</v>
      </c>
      <c r="F126" s="197" t="s">
        <v>303</v>
      </c>
      <c r="G126" s="198" t="s">
        <v>142</v>
      </c>
      <c r="H126" s="199">
        <v>25</v>
      </c>
      <c r="I126" s="200"/>
      <c r="J126" s="201">
        <f>ROUND(I126*H126,2)</f>
        <v>0</v>
      </c>
      <c r="K126" s="197" t="s">
        <v>200</v>
      </c>
      <c r="L126" s="43"/>
      <c r="M126" s="221" t="s">
        <v>19</v>
      </c>
      <c r="N126" s="222" t="s">
        <v>42</v>
      </c>
      <c r="O126" s="83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7" t="s">
        <v>79</v>
      </c>
      <c r="AT126" s="207" t="s">
        <v>116</v>
      </c>
      <c r="AU126" s="207" t="s">
        <v>81</v>
      </c>
      <c r="AY126" s="16" t="s">
        <v>115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6" t="s">
        <v>79</v>
      </c>
      <c r="BK126" s="208">
        <f>ROUND(I126*H126,2)</f>
        <v>0</v>
      </c>
      <c r="BL126" s="16" t="s">
        <v>79</v>
      </c>
      <c r="BM126" s="207" t="s">
        <v>304</v>
      </c>
    </row>
    <row r="127" s="2" customFormat="1">
      <c r="A127" s="37"/>
      <c r="B127" s="38"/>
      <c r="C127" s="39"/>
      <c r="D127" s="231" t="s">
        <v>248</v>
      </c>
      <c r="E127" s="39"/>
      <c r="F127" s="232" t="s">
        <v>305</v>
      </c>
      <c r="G127" s="39"/>
      <c r="H127" s="39"/>
      <c r="I127" s="233"/>
      <c r="J127" s="39"/>
      <c r="K127" s="39"/>
      <c r="L127" s="43"/>
      <c r="M127" s="234"/>
      <c r="N127" s="235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248</v>
      </c>
      <c r="AU127" s="16" t="s">
        <v>81</v>
      </c>
    </row>
    <row r="128" s="2" customFormat="1" ht="16.5" customHeight="1">
      <c r="A128" s="37"/>
      <c r="B128" s="38"/>
      <c r="C128" s="195" t="s">
        <v>306</v>
      </c>
      <c r="D128" s="195" t="s">
        <v>116</v>
      </c>
      <c r="E128" s="196" t="s">
        <v>307</v>
      </c>
      <c r="F128" s="197" t="s">
        <v>308</v>
      </c>
      <c r="G128" s="198" t="s">
        <v>246</v>
      </c>
      <c r="H128" s="199">
        <v>25</v>
      </c>
      <c r="I128" s="200"/>
      <c r="J128" s="201">
        <f>ROUND(I128*H128,2)</f>
        <v>0</v>
      </c>
      <c r="K128" s="197" t="s">
        <v>200</v>
      </c>
      <c r="L128" s="43"/>
      <c r="M128" s="221" t="s">
        <v>19</v>
      </c>
      <c r="N128" s="222" t="s">
        <v>42</v>
      </c>
      <c r="O128" s="83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7" t="s">
        <v>79</v>
      </c>
      <c r="AT128" s="207" t="s">
        <v>116</v>
      </c>
      <c r="AU128" s="207" t="s">
        <v>81</v>
      </c>
      <c r="AY128" s="16" t="s">
        <v>115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6" t="s">
        <v>79</v>
      </c>
      <c r="BK128" s="208">
        <f>ROUND(I128*H128,2)</f>
        <v>0</v>
      </c>
      <c r="BL128" s="16" t="s">
        <v>79</v>
      </c>
      <c r="BM128" s="207" t="s">
        <v>309</v>
      </c>
    </row>
    <row r="129" s="2" customFormat="1">
      <c r="A129" s="37"/>
      <c r="B129" s="38"/>
      <c r="C129" s="39"/>
      <c r="D129" s="231" t="s">
        <v>248</v>
      </c>
      <c r="E129" s="39"/>
      <c r="F129" s="232" t="s">
        <v>310</v>
      </c>
      <c r="G129" s="39"/>
      <c r="H129" s="39"/>
      <c r="I129" s="233"/>
      <c r="J129" s="39"/>
      <c r="K129" s="39"/>
      <c r="L129" s="43"/>
      <c r="M129" s="234"/>
      <c r="N129" s="235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248</v>
      </c>
      <c r="AU129" s="16" t="s">
        <v>81</v>
      </c>
    </row>
    <row r="130" s="2" customFormat="1" ht="16.5" customHeight="1">
      <c r="A130" s="37"/>
      <c r="B130" s="38"/>
      <c r="C130" s="195" t="s">
        <v>311</v>
      </c>
      <c r="D130" s="195" t="s">
        <v>116</v>
      </c>
      <c r="E130" s="196" t="s">
        <v>312</v>
      </c>
      <c r="F130" s="197" t="s">
        <v>313</v>
      </c>
      <c r="G130" s="198" t="s">
        <v>246</v>
      </c>
      <c r="H130" s="199">
        <v>25</v>
      </c>
      <c r="I130" s="200"/>
      <c r="J130" s="201">
        <f>ROUND(I130*H130,2)</f>
        <v>0</v>
      </c>
      <c r="K130" s="197" t="s">
        <v>200</v>
      </c>
      <c r="L130" s="43"/>
      <c r="M130" s="221" t="s">
        <v>19</v>
      </c>
      <c r="N130" s="222" t="s">
        <v>42</v>
      </c>
      <c r="O130" s="83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7" t="s">
        <v>79</v>
      </c>
      <c r="AT130" s="207" t="s">
        <v>116</v>
      </c>
      <c r="AU130" s="207" t="s">
        <v>81</v>
      </c>
      <c r="AY130" s="16" t="s">
        <v>115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6" t="s">
        <v>79</v>
      </c>
      <c r="BK130" s="208">
        <f>ROUND(I130*H130,2)</f>
        <v>0</v>
      </c>
      <c r="BL130" s="16" t="s">
        <v>79</v>
      </c>
      <c r="BM130" s="207" t="s">
        <v>314</v>
      </c>
    </row>
    <row r="131" s="2" customFormat="1">
      <c r="A131" s="37"/>
      <c r="B131" s="38"/>
      <c r="C131" s="39"/>
      <c r="D131" s="231" t="s">
        <v>248</v>
      </c>
      <c r="E131" s="39"/>
      <c r="F131" s="232" t="s">
        <v>315</v>
      </c>
      <c r="G131" s="39"/>
      <c r="H131" s="39"/>
      <c r="I131" s="233"/>
      <c r="J131" s="39"/>
      <c r="K131" s="39"/>
      <c r="L131" s="43"/>
      <c r="M131" s="234"/>
      <c r="N131" s="235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248</v>
      </c>
      <c r="AU131" s="16" t="s">
        <v>81</v>
      </c>
    </row>
    <row r="132" s="2" customFormat="1" ht="16.5" customHeight="1">
      <c r="A132" s="37"/>
      <c r="B132" s="38"/>
      <c r="C132" s="195" t="s">
        <v>316</v>
      </c>
      <c r="D132" s="195" t="s">
        <v>116</v>
      </c>
      <c r="E132" s="196" t="s">
        <v>317</v>
      </c>
      <c r="F132" s="197" t="s">
        <v>318</v>
      </c>
      <c r="G132" s="198" t="s">
        <v>142</v>
      </c>
      <c r="H132" s="199">
        <v>25</v>
      </c>
      <c r="I132" s="200"/>
      <c r="J132" s="201">
        <f>ROUND(I132*H132,2)</f>
        <v>0</v>
      </c>
      <c r="K132" s="197" t="s">
        <v>200</v>
      </c>
      <c r="L132" s="43"/>
      <c r="M132" s="221" t="s">
        <v>19</v>
      </c>
      <c r="N132" s="222" t="s">
        <v>42</v>
      </c>
      <c r="O132" s="83"/>
      <c r="P132" s="219">
        <f>O132*H132</f>
        <v>0</v>
      </c>
      <c r="Q132" s="219">
        <v>0</v>
      </c>
      <c r="R132" s="219">
        <f>Q132*H132</f>
        <v>0</v>
      </c>
      <c r="S132" s="219">
        <v>0.00039199999999999999</v>
      </c>
      <c r="T132" s="220">
        <f>S132*H132</f>
        <v>0.0097999999999999997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7" t="s">
        <v>79</v>
      </c>
      <c r="AT132" s="207" t="s">
        <v>116</v>
      </c>
      <c r="AU132" s="207" t="s">
        <v>81</v>
      </c>
      <c r="AY132" s="16" t="s">
        <v>115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6" t="s">
        <v>79</v>
      </c>
      <c r="BK132" s="208">
        <f>ROUND(I132*H132,2)</f>
        <v>0</v>
      </c>
      <c r="BL132" s="16" t="s">
        <v>79</v>
      </c>
      <c r="BM132" s="207" t="s">
        <v>319</v>
      </c>
    </row>
    <row r="133" s="2" customFormat="1">
      <c r="A133" s="37"/>
      <c r="B133" s="38"/>
      <c r="C133" s="39"/>
      <c r="D133" s="231" t="s">
        <v>248</v>
      </c>
      <c r="E133" s="39"/>
      <c r="F133" s="232" t="s">
        <v>320</v>
      </c>
      <c r="G133" s="39"/>
      <c r="H133" s="39"/>
      <c r="I133" s="233"/>
      <c r="J133" s="39"/>
      <c r="K133" s="39"/>
      <c r="L133" s="43"/>
      <c r="M133" s="234"/>
      <c r="N133" s="235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248</v>
      </c>
      <c r="AU133" s="16" t="s">
        <v>81</v>
      </c>
    </row>
    <row r="134" s="2" customFormat="1" ht="16.5" customHeight="1">
      <c r="A134" s="37"/>
      <c r="B134" s="38"/>
      <c r="C134" s="195" t="s">
        <v>321</v>
      </c>
      <c r="D134" s="195" t="s">
        <v>116</v>
      </c>
      <c r="E134" s="196" t="s">
        <v>322</v>
      </c>
      <c r="F134" s="197" t="s">
        <v>323</v>
      </c>
      <c r="G134" s="198" t="s">
        <v>142</v>
      </c>
      <c r="H134" s="199">
        <v>25</v>
      </c>
      <c r="I134" s="200"/>
      <c r="J134" s="201">
        <f>ROUND(I134*H134,2)</f>
        <v>0</v>
      </c>
      <c r="K134" s="197" t="s">
        <v>200</v>
      </c>
      <c r="L134" s="43"/>
      <c r="M134" s="221" t="s">
        <v>19</v>
      </c>
      <c r="N134" s="222" t="s">
        <v>42</v>
      </c>
      <c r="O134" s="83"/>
      <c r="P134" s="219">
        <f>O134*H134</f>
        <v>0</v>
      </c>
      <c r="Q134" s="219">
        <v>0</v>
      </c>
      <c r="R134" s="219">
        <f>Q134*H134</f>
        <v>0</v>
      </c>
      <c r="S134" s="219">
        <v>0.00044900000000000002</v>
      </c>
      <c r="T134" s="220">
        <f>S134*H134</f>
        <v>0.011225000000000001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7" t="s">
        <v>79</v>
      </c>
      <c r="AT134" s="207" t="s">
        <v>116</v>
      </c>
      <c r="AU134" s="207" t="s">
        <v>81</v>
      </c>
      <c r="AY134" s="16" t="s">
        <v>115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6" t="s">
        <v>79</v>
      </c>
      <c r="BK134" s="208">
        <f>ROUND(I134*H134,2)</f>
        <v>0</v>
      </c>
      <c r="BL134" s="16" t="s">
        <v>79</v>
      </c>
      <c r="BM134" s="207" t="s">
        <v>324</v>
      </c>
    </row>
    <row r="135" s="2" customFormat="1">
      <c r="A135" s="37"/>
      <c r="B135" s="38"/>
      <c r="C135" s="39"/>
      <c r="D135" s="231" t="s">
        <v>248</v>
      </c>
      <c r="E135" s="39"/>
      <c r="F135" s="232" t="s">
        <v>325</v>
      </c>
      <c r="G135" s="39"/>
      <c r="H135" s="39"/>
      <c r="I135" s="233"/>
      <c r="J135" s="39"/>
      <c r="K135" s="39"/>
      <c r="L135" s="43"/>
      <c r="M135" s="234"/>
      <c r="N135" s="235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248</v>
      </c>
      <c r="AU135" s="16" t="s">
        <v>81</v>
      </c>
    </row>
    <row r="136" s="2" customFormat="1" ht="16.5" customHeight="1">
      <c r="A136" s="37"/>
      <c r="B136" s="38"/>
      <c r="C136" s="195" t="s">
        <v>326</v>
      </c>
      <c r="D136" s="195" t="s">
        <v>116</v>
      </c>
      <c r="E136" s="196" t="s">
        <v>327</v>
      </c>
      <c r="F136" s="197" t="s">
        <v>328</v>
      </c>
      <c r="G136" s="198" t="s">
        <v>142</v>
      </c>
      <c r="H136" s="199">
        <v>25</v>
      </c>
      <c r="I136" s="200"/>
      <c r="J136" s="201">
        <f>ROUND(I136*H136,2)</f>
        <v>0</v>
      </c>
      <c r="K136" s="197" t="s">
        <v>200</v>
      </c>
      <c r="L136" s="43"/>
      <c r="M136" s="221" t="s">
        <v>19</v>
      </c>
      <c r="N136" s="222" t="s">
        <v>42</v>
      </c>
      <c r="O136" s="83"/>
      <c r="P136" s="219">
        <f>O136*H136</f>
        <v>0</v>
      </c>
      <c r="Q136" s="219">
        <v>0</v>
      </c>
      <c r="R136" s="219">
        <f>Q136*H136</f>
        <v>0</v>
      </c>
      <c r="S136" s="219">
        <v>0.00067299999999999999</v>
      </c>
      <c r="T136" s="220">
        <f>S136*H136</f>
        <v>0.016825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7" t="s">
        <v>79</v>
      </c>
      <c r="AT136" s="207" t="s">
        <v>116</v>
      </c>
      <c r="AU136" s="207" t="s">
        <v>81</v>
      </c>
      <c r="AY136" s="16" t="s">
        <v>115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6" t="s">
        <v>79</v>
      </c>
      <c r="BK136" s="208">
        <f>ROUND(I136*H136,2)</f>
        <v>0</v>
      </c>
      <c r="BL136" s="16" t="s">
        <v>79</v>
      </c>
      <c r="BM136" s="207" t="s">
        <v>329</v>
      </c>
    </row>
    <row r="137" s="2" customFormat="1">
      <c r="A137" s="37"/>
      <c r="B137" s="38"/>
      <c r="C137" s="39"/>
      <c r="D137" s="231" t="s">
        <v>248</v>
      </c>
      <c r="E137" s="39"/>
      <c r="F137" s="232" t="s">
        <v>330</v>
      </c>
      <c r="G137" s="39"/>
      <c r="H137" s="39"/>
      <c r="I137" s="233"/>
      <c r="J137" s="39"/>
      <c r="K137" s="39"/>
      <c r="L137" s="43"/>
      <c r="M137" s="234"/>
      <c r="N137" s="235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248</v>
      </c>
      <c r="AU137" s="16" t="s">
        <v>81</v>
      </c>
    </row>
    <row r="138" s="2" customFormat="1" ht="16.5" customHeight="1">
      <c r="A138" s="37"/>
      <c r="B138" s="38"/>
      <c r="C138" s="195" t="s">
        <v>331</v>
      </c>
      <c r="D138" s="195" t="s">
        <v>116</v>
      </c>
      <c r="E138" s="196" t="s">
        <v>332</v>
      </c>
      <c r="F138" s="197" t="s">
        <v>333</v>
      </c>
      <c r="G138" s="198" t="s">
        <v>119</v>
      </c>
      <c r="H138" s="199">
        <v>2</v>
      </c>
      <c r="I138" s="200"/>
      <c r="J138" s="201">
        <f>ROUND(I138*H138,2)</f>
        <v>0</v>
      </c>
      <c r="K138" s="197" t="s">
        <v>200</v>
      </c>
      <c r="L138" s="43"/>
      <c r="M138" s="221" t="s">
        <v>19</v>
      </c>
      <c r="N138" s="222" t="s">
        <v>42</v>
      </c>
      <c r="O138" s="83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7" t="s">
        <v>79</v>
      </c>
      <c r="AT138" s="207" t="s">
        <v>116</v>
      </c>
      <c r="AU138" s="207" t="s">
        <v>81</v>
      </c>
      <c r="AY138" s="16" t="s">
        <v>115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6" t="s">
        <v>79</v>
      </c>
      <c r="BK138" s="208">
        <f>ROUND(I138*H138,2)</f>
        <v>0</v>
      </c>
      <c r="BL138" s="16" t="s">
        <v>79</v>
      </c>
      <c r="BM138" s="207" t="s">
        <v>334</v>
      </c>
    </row>
    <row r="139" s="2" customFormat="1">
      <c r="A139" s="37"/>
      <c r="B139" s="38"/>
      <c r="C139" s="39"/>
      <c r="D139" s="231" t="s">
        <v>248</v>
      </c>
      <c r="E139" s="39"/>
      <c r="F139" s="232" t="s">
        <v>335</v>
      </c>
      <c r="G139" s="39"/>
      <c r="H139" s="39"/>
      <c r="I139" s="233"/>
      <c r="J139" s="39"/>
      <c r="K139" s="39"/>
      <c r="L139" s="43"/>
      <c r="M139" s="234"/>
      <c r="N139" s="235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248</v>
      </c>
      <c r="AU139" s="16" t="s">
        <v>81</v>
      </c>
    </row>
    <row r="140" s="2" customFormat="1" ht="16.5" customHeight="1">
      <c r="A140" s="37"/>
      <c r="B140" s="38"/>
      <c r="C140" s="195" t="s">
        <v>336</v>
      </c>
      <c r="D140" s="195" t="s">
        <v>116</v>
      </c>
      <c r="E140" s="196" t="s">
        <v>337</v>
      </c>
      <c r="F140" s="197" t="s">
        <v>338</v>
      </c>
      <c r="G140" s="198" t="s">
        <v>119</v>
      </c>
      <c r="H140" s="199">
        <v>2</v>
      </c>
      <c r="I140" s="200"/>
      <c r="J140" s="201">
        <f>ROUND(I140*H140,2)</f>
        <v>0</v>
      </c>
      <c r="K140" s="197" t="s">
        <v>200</v>
      </c>
      <c r="L140" s="43"/>
      <c r="M140" s="221" t="s">
        <v>19</v>
      </c>
      <c r="N140" s="222" t="s">
        <v>42</v>
      </c>
      <c r="O140" s="83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7" t="s">
        <v>79</v>
      </c>
      <c r="AT140" s="207" t="s">
        <v>116</v>
      </c>
      <c r="AU140" s="207" t="s">
        <v>81</v>
      </c>
      <c r="AY140" s="16" t="s">
        <v>115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6" t="s">
        <v>79</v>
      </c>
      <c r="BK140" s="208">
        <f>ROUND(I140*H140,2)</f>
        <v>0</v>
      </c>
      <c r="BL140" s="16" t="s">
        <v>79</v>
      </c>
      <c r="BM140" s="207" t="s">
        <v>339</v>
      </c>
    </row>
    <row r="141" s="2" customFormat="1">
      <c r="A141" s="37"/>
      <c r="B141" s="38"/>
      <c r="C141" s="39"/>
      <c r="D141" s="231" t="s">
        <v>248</v>
      </c>
      <c r="E141" s="39"/>
      <c r="F141" s="232" t="s">
        <v>340</v>
      </c>
      <c r="G141" s="39"/>
      <c r="H141" s="39"/>
      <c r="I141" s="233"/>
      <c r="J141" s="39"/>
      <c r="K141" s="39"/>
      <c r="L141" s="43"/>
      <c r="M141" s="234"/>
      <c r="N141" s="235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248</v>
      </c>
      <c r="AU141" s="16" t="s">
        <v>81</v>
      </c>
    </row>
    <row r="142" s="2" customFormat="1" ht="16.5" customHeight="1">
      <c r="A142" s="37"/>
      <c r="B142" s="38"/>
      <c r="C142" s="195" t="s">
        <v>341</v>
      </c>
      <c r="D142" s="195" t="s">
        <v>116</v>
      </c>
      <c r="E142" s="196" t="s">
        <v>342</v>
      </c>
      <c r="F142" s="197" t="s">
        <v>343</v>
      </c>
      <c r="G142" s="198" t="s">
        <v>119</v>
      </c>
      <c r="H142" s="199">
        <v>5</v>
      </c>
      <c r="I142" s="200"/>
      <c r="J142" s="201">
        <f>ROUND(I142*H142,2)</f>
        <v>0</v>
      </c>
      <c r="K142" s="197" t="s">
        <v>200</v>
      </c>
      <c r="L142" s="43"/>
      <c r="M142" s="221" t="s">
        <v>19</v>
      </c>
      <c r="N142" s="222" t="s">
        <v>42</v>
      </c>
      <c r="O142" s="83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7" t="s">
        <v>79</v>
      </c>
      <c r="AT142" s="207" t="s">
        <v>116</v>
      </c>
      <c r="AU142" s="207" t="s">
        <v>81</v>
      </c>
      <c r="AY142" s="16" t="s">
        <v>115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6" t="s">
        <v>79</v>
      </c>
      <c r="BK142" s="208">
        <f>ROUND(I142*H142,2)</f>
        <v>0</v>
      </c>
      <c r="BL142" s="16" t="s">
        <v>79</v>
      </c>
      <c r="BM142" s="207" t="s">
        <v>344</v>
      </c>
    </row>
    <row r="143" s="2" customFormat="1">
      <c r="A143" s="37"/>
      <c r="B143" s="38"/>
      <c r="C143" s="39"/>
      <c r="D143" s="231" t="s">
        <v>248</v>
      </c>
      <c r="E143" s="39"/>
      <c r="F143" s="232" t="s">
        <v>345</v>
      </c>
      <c r="G143" s="39"/>
      <c r="H143" s="39"/>
      <c r="I143" s="233"/>
      <c r="J143" s="39"/>
      <c r="K143" s="39"/>
      <c r="L143" s="43"/>
      <c r="M143" s="234"/>
      <c r="N143" s="235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248</v>
      </c>
      <c r="AU143" s="16" t="s">
        <v>81</v>
      </c>
    </row>
    <row r="144" s="2" customFormat="1" ht="16.5" customHeight="1">
      <c r="A144" s="37"/>
      <c r="B144" s="38"/>
      <c r="C144" s="195" t="s">
        <v>346</v>
      </c>
      <c r="D144" s="195" t="s">
        <v>116</v>
      </c>
      <c r="E144" s="196" t="s">
        <v>347</v>
      </c>
      <c r="F144" s="197" t="s">
        <v>348</v>
      </c>
      <c r="G144" s="198" t="s">
        <v>119</v>
      </c>
      <c r="H144" s="199">
        <v>2</v>
      </c>
      <c r="I144" s="200"/>
      <c r="J144" s="201">
        <f>ROUND(I144*H144,2)</f>
        <v>0</v>
      </c>
      <c r="K144" s="197" t="s">
        <v>200</v>
      </c>
      <c r="L144" s="43"/>
      <c r="M144" s="221" t="s">
        <v>19</v>
      </c>
      <c r="N144" s="222" t="s">
        <v>42</v>
      </c>
      <c r="O144" s="83"/>
      <c r="P144" s="219">
        <f>O144*H144</f>
        <v>0</v>
      </c>
      <c r="Q144" s="219">
        <v>0</v>
      </c>
      <c r="R144" s="219">
        <f>Q144*H144</f>
        <v>0</v>
      </c>
      <c r="S144" s="219">
        <v>0.00025000000000000001</v>
      </c>
      <c r="T144" s="220">
        <f>S144*H144</f>
        <v>0.00050000000000000001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7" t="s">
        <v>79</v>
      </c>
      <c r="AT144" s="207" t="s">
        <v>116</v>
      </c>
      <c r="AU144" s="207" t="s">
        <v>81</v>
      </c>
      <c r="AY144" s="16" t="s">
        <v>115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6" t="s">
        <v>79</v>
      </c>
      <c r="BK144" s="208">
        <f>ROUND(I144*H144,2)</f>
        <v>0</v>
      </c>
      <c r="BL144" s="16" t="s">
        <v>79</v>
      </c>
      <c r="BM144" s="207" t="s">
        <v>349</v>
      </c>
    </row>
    <row r="145" s="2" customFormat="1">
      <c r="A145" s="37"/>
      <c r="B145" s="38"/>
      <c r="C145" s="39"/>
      <c r="D145" s="231" t="s">
        <v>248</v>
      </c>
      <c r="E145" s="39"/>
      <c r="F145" s="232" t="s">
        <v>350</v>
      </c>
      <c r="G145" s="39"/>
      <c r="H145" s="39"/>
      <c r="I145" s="233"/>
      <c r="J145" s="39"/>
      <c r="K145" s="39"/>
      <c r="L145" s="43"/>
      <c r="M145" s="234"/>
      <c r="N145" s="235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248</v>
      </c>
      <c r="AU145" s="16" t="s">
        <v>81</v>
      </c>
    </row>
    <row r="146" s="2" customFormat="1" ht="16.5" customHeight="1">
      <c r="A146" s="37"/>
      <c r="B146" s="38"/>
      <c r="C146" s="195" t="s">
        <v>351</v>
      </c>
      <c r="D146" s="195" t="s">
        <v>116</v>
      </c>
      <c r="E146" s="196" t="s">
        <v>352</v>
      </c>
      <c r="F146" s="197" t="s">
        <v>353</v>
      </c>
      <c r="G146" s="198" t="s">
        <v>119</v>
      </c>
      <c r="H146" s="199">
        <v>2</v>
      </c>
      <c r="I146" s="200"/>
      <c r="J146" s="201">
        <f>ROUND(I146*H146,2)</f>
        <v>0</v>
      </c>
      <c r="K146" s="197" t="s">
        <v>200</v>
      </c>
      <c r="L146" s="43"/>
      <c r="M146" s="221" t="s">
        <v>19</v>
      </c>
      <c r="N146" s="222" t="s">
        <v>42</v>
      </c>
      <c r="O146" s="83"/>
      <c r="P146" s="219">
        <f>O146*H146</f>
        <v>0</v>
      </c>
      <c r="Q146" s="219">
        <v>0</v>
      </c>
      <c r="R146" s="219">
        <f>Q146*H146</f>
        <v>0</v>
      </c>
      <c r="S146" s="219">
        <v>0.00020000000000000001</v>
      </c>
      <c r="T146" s="220">
        <f>S146*H146</f>
        <v>0.00040000000000000002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7" t="s">
        <v>79</v>
      </c>
      <c r="AT146" s="207" t="s">
        <v>116</v>
      </c>
      <c r="AU146" s="207" t="s">
        <v>81</v>
      </c>
      <c r="AY146" s="16" t="s">
        <v>115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6" t="s">
        <v>79</v>
      </c>
      <c r="BK146" s="208">
        <f>ROUND(I146*H146,2)</f>
        <v>0</v>
      </c>
      <c r="BL146" s="16" t="s">
        <v>79</v>
      </c>
      <c r="BM146" s="207" t="s">
        <v>354</v>
      </c>
    </row>
    <row r="147" s="2" customFormat="1">
      <c r="A147" s="37"/>
      <c r="B147" s="38"/>
      <c r="C147" s="39"/>
      <c r="D147" s="231" t="s">
        <v>248</v>
      </c>
      <c r="E147" s="39"/>
      <c r="F147" s="232" t="s">
        <v>355</v>
      </c>
      <c r="G147" s="39"/>
      <c r="H147" s="39"/>
      <c r="I147" s="233"/>
      <c r="J147" s="39"/>
      <c r="K147" s="39"/>
      <c r="L147" s="43"/>
      <c r="M147" s="234"/>
      <c r="N147" s="235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248</v>
      </c>
      <c r="AU147" s="16" t="s">
        <v>81</v>
      </c>
    </row>
    <row r="148" s="2" customFormat="1" ht="16.5" customHeight="1">
      <c r="A148" s="37"/>
      <c r="B148" s="38"/>
      <c r="C148" s="195" t="s">
        <v>356</v>
      </c>
      <c r="D148" s="195" t="s">
        <v>116</v>
      </c>
      <c r="E148" s="196" t="s">
        <v>357</v>
      </c>
      <c r="F148" s="197" t="s">
        <v>358</v>
      </c>
      <c r="G148" s="198" t="s">
        <v>119</v>
      </c>
      <c r="H148" s="199">
        <v>5</v>
      </c>
      <c r="I148" s="200"/>
      <c r="J148" s="201">
        <f>ROUND(I148*H148,2)</f>
        <v>0</v>
      </c>
      <c r="K148" s="197" t="s">
        <v>200</v>
      </c>
      <c r="L148" s="43"/>
      <c r="M148" s="221" t="s">
        <v>19</v>
      </c>
      <c r="N148" s="222" t="s">
        <v>42</v>
      </c>
      <c r="O148" s="83"/>
      <c r="P148" s="219">
        <f>O148*H148</f>
        <v>0</v>
      </c>
      <c r="Q148" s="219">
        <v>0</v>
      </c>
      <c r="R148" s="219">
        <f>Q148*H148</f>
        <v>0</v>
      </c>
      <c r="S148" s="219">
        <v>1.0000000000000001E-05</v>
      </c>
      <c r="T148" s="220">
        <f>S148*H148</f>
        <v>5.0000000000000002E-05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7" t="s">
        <v>79</v>
      </c>
      <c r="AT148" s="207" t="s">
        <v>116</v>
      </c>
      <c r="AU148" s="207" t="s">
        <v>81</v>
      </c>
      <c r="AY148" s="16" t="s">
        <v>115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6" t="s">
        <v>79</v>
      </c>
      <c r="BK148" s="208">
        <f>ROUND(I148*H148,2)</f>
        <v>0</v>
      </c>
      <c r="BL148" s="16" t="s">
        <v>79</v>
      </c>
      <c r="BM148" s="207" t="s">
        <v>359</v>
      </c>
    </row>
    <row r="149" s="2" customFormat="1">
      <c r="A149" s="37"/>
      <c r="B149" s="38"/>
      <c r="C149" s="39"/>
      <c r="D149" s="231" t="s">
        <v>248</v>
      </c>
      <c r="E149" s="39"/>
      <c r="F149" s="232" t="s">
        <v>360</v>
      </c>
      <c r="G149" s="39"/>
      <c r="H149" s="39"/>
      <c r="I149" s="233"/>
      <c r="J149" s="39"/>
      <c r="K149" s="39"/>
      <c r="L149" s="43"/>
      <c r="M149" s="234"/>
      <c r="N149" s="235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248</v>
      </c>
      <c r="AU149" s="16" t="s">
        <v>81</v>
      </c>
    </row>
    <row r="150" s="2" customFormat="1" ht="16.5" customHeight="1">
      <c r="A150" s="37"/>
      <c r="B150" s="38"/>
      <c r="C150" s="195" t="s">
        <v>361</v>
      </c>
      <c r="D150" s="195" t="s">
        <v>116</v>
      </c>
      <c r="E150" s="196" t="s">
        <v>362</v>
      </c>
      <c r="F150" s="197" t="s">
        <v>363</v>
      </c>
      <c r="G150" s="198" t="s">
        <v>133</v>
      </c>
      <c r="H150" s="199">
        <v>50</v>
      </c>
      <c r="I150" s="200"/>
      <c r="J150" s="201">
        <f>ROUND(I150*H150,2)</f>
        <v>0</v>
      </c>
      <c r="K150" s="197" t="s">
        <v>200</v>
      </c>
      <c r="L150" s="43"/>
      <c r="M150" s="221" t="s">
        <v>19</v>
      </c>
      <c r="N150" s="222" t="s">
        <v>42</v>
      </c>
      <c r="O150" s="83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7" t="s">
        <v>79</v>
      </c>
      <c r="AT150" s="207" t="s">
        <v>116</v>
      </c>
      <c r="AU150" s="207" t="s">
        <v>81</v>
      </c>
      <c r="AY150" s="16" t="s">
        <v>115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6" t="s">
        <v>79</v>
      </c>
      <c r="BK150" s="208">
        <f>ROUND(I150*H150,2)</f>
        <v>0</v>
      </c>
      <c r="BL150" s="16" t="s">
        <v>79</v>
      </c>
      <c r="BM150" s="207" t="s">
        <v>364</v>
      </c>
    </row>
    <row r="151" s="2" customFormat="1">
      <c r="A151" s="37"/>
      <c r="B151" s="38"/>
      <c r="C151" s="39"/>
      <c r="D151" s="231" t="s">
        <v>248</v>
      </c>
      <c r="E151" s="39"/>
      <c r="F151" s="232" t="s">
        <v>365</v>
      </c>
      <c r="G151" s="39"/>
      <c r="H151" s="39"/>
      <c r="I151" s="233"/>
      <c r="J151" s="39"/>
      <c r="K151" s="39"/>
      <c r="L151" s="43"/>
      <c r="M151" s="234"/>
      <c r="N151" s="235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248</v>
      </c>
      <c r="AU151" s="16" t="s">
        <v>81</v>
      </c>
    </row>
    <row r="152" s="2" customFormat="1" ht="16.5" customHeight="1">
      <c r="A152" s="37"/>
      <c r="B152" s="38"/>
      <c r="C152" s="195" t="s">
        <v>7</v>
      </c>
      <c r="D152" s="195" t="s">
        <v>116</v>
      </c>
      <c r="E152" s="196" t="s">
        <v>366</v>
      </c>
      <c r="F152" s="197" t="s">
        <v>367</v>
      </c>
      <c r="G152" s="198" t="s">
        <v>133</v>
      </c>
      <c r="H152" s="199">
        <v>50</v>
      </c>
      <c r="I152" s="200"/>
      <c r="J152" s="201">
        <f>ROUND(I152*H152,2)</f>
        <v>0</v>
      </c>
      <c r="K152" s="197" t="s">
        <v>200</v>
      </c>
      <c r="L152" s="43"/>
      <c r="M152" s="221" t="s">
        <v>19</v>
      </c>
      <c r="N152" s="222" t="s">
        <v>42</v>
      </c>
      <c r="O152" s="83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7" t="s">
        <v>79</v>
      </c>
      <c r="AT152" s="207" t="s">
        <v>116</v>
      </c>
      <c r="AU152" s="207" t="s">
        <v>81</v>
      </c>
      <c r="AY152" s="16" t="s">
        <v>115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6" t="s">
        <v>79</v>
      </c>
      <c r="BK152" s="208">
        <f>ROUND(I152*H152,2)</f>
        <v>0</v>
      </c>
      <c r="BL152" s="16" t="s">
        <v>79</v>
      </c>
      <c r="BM152" s="207" t="s">
        <v>368</v>
      </c>
    </row>
    <row r="153" s="2" customFormat="1">
      <c r="A153" s="37"/>
      <c r="B153" s="38"/>
      <c r="C153" s="39"/>
      <c r="D153" s="231" t="s">
        <v>248</v>
      </c>
      <c r="E153" s="39"/>
      <c r="F153" s="232" t="s">
        <v>369</v>
      </c>
      <c r="G153" s="39"/>
      <c r="H153" s="39"/>
      <c r="I153" s="233"/>
      <c r="J153" s="39"/>
      <c r="K153" s="39"/>
      <c r="L153" s="43"/>
      <c r="M153" s="236"/>
      <c r="N153" s="237"/>
      <c r="O153" s="204"/>
      <c r="P153" s="204"/>
      <c r="Q153" s="204"/>
      <c r="R153" s="204"/>
      <c r="S153" s="204"/>
      <c r="T153" s="23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248</v>
      </c>
      <c r="AU153" s="16" t="s">
        <v>81</v>
      </c>
    </row>
    <row r="154" s="2" customFormat="1" ht="6.96" customHeight="1">
      <c r="A154" s="37"/>
      <c r="B154" s="58"/>
      <c r="C154" s="59"/>
      <c r="D154" s="59"/>
      <c r="E154" s="59"/>
      <c r="F154" s="59"/>
      <c r="G154" s="59"/>
      <c r="H154" s="59"/>
      <c r="I154" s="59"/>
      <c r="J154" s="59"/>
      <c r="K154" s="59"/>
      <c r="L154" s="43"/>
      <c r="M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</sheetData>
  <sheetProtection sheet="1" autoFilter="0" formatColumns="0" formatRows="0" objects="1" scenarios="1" spinCount="100000" saltValue="LgdZKbODrk2b1Nb696sWVTQ8kCyrQy7EmcdH8/BMS3w0R7yLej63rVo4vvYFKChgWTw6PPCO3NrDfzZOs9NoIA==" hashValue="+Rd+R/UapnkJozHDxUY5pBnQK7Y/1ydteAQUp1AJaPaIb6lzdxCamSFihxn5mOfkQ53b4+0ir7mSSSlO4zOocw==" algorithmName="SHA-512" password="CC35"/>
  <autoFilter ref="C84:K15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3" r:id="rId1" display="https://podminky.urs.cz/item/CS_URS_2024_02/945421110"/>
    <hyperlink ref="F105" r:id="rId2" display="https://podminky.urs.cz/item/CS_URS_2024_02/971033141"/>
    <hyperlink ref="F107" r:id="rId3" display="https://podminky.urs.cz/item/CS_URS_2024_02/971033151"/>
    <hyperlink ref="F111" r:id="rId4" display="https://podminky.urs.cz/item/CS_URS_2024_02/741122016"/>
    <hyperlink ref="F114" r:id="rId5" display="https://podminky.urs.cz/item/CS_URS_2024_02/742110041"/>
    <hyperlink ref="F117" r:id="rId6" display="https://podminky.urs.cz/item/CS_URS_2024_02/751711907"/>
    <hyperlink ref="F119" r:id="rId7" display="https://podminky.urs.cz/item/CS_URS_2024_02/751711909"/>
    <hyperlink ref="F121" r:id="rId8" display="https://podminky.urs.cz/item/CS_URS_2024_02/751711910"/>
    <hyperlink ref="F123" r:id="rId9" display="https://podminky.urs.cz/item/CS_URS_2024_02/751791121"/>
    <hyperlink ref="F125" r:id="rId10" display="https://podminky.urs.cz/item/CS_URS_2024_02/751791122"/>
    <hyperlink ref="F127" r:id="rId11" display="https://podminky.urs.cz/item/CS_URS_2024_02/751791123"/>
    <hyperlink ref="F129" r:id="rId12" display="https://podminky.urs.cz/item/CS_URS_2024_02/751791301"/>
    <hyperlink ref="F131" r:id="rId13" display="https://podminky.urs.cz/item/CS_URS_2024_02/751791401"/>
    <hyperlink ref="F133" r:id="rId14" display="https://podminky.urs.cz/item/CS_URS_2024_02/751791821"/>
    <hyperlink ref="F135" r:id="rId15" display="https://podminky.urs.cz/item/CS_URS_2024_02/751791822"/>
    <hyperlink ref="F137" r:id="rId16" display="https://podminky.urs.cz/item/CS_URS_2024_02/751791823"/>
    <hyperlink ref="F139" r:id="rId17" display="https://podminky.urs.cz/item/CS_URS_2024_02/751792006"/>
    <hyperlink ref="F141" r:id="rId18" display="https://podminky.urs.cz/item/CS_URS_2024_02/751792007"/>
    <hyperlink ref="F143" r:id="rId19" display="https://podminky.urs.cz/item/CS_URS_2024_02/751792008"/>
    <hyperlink ref="F145" r:id="rId20" display="https://podminky.urs.cz/item/CS_URS_2024_02/751792806"/>
    <hyperlink ref="F147" r:id="rId21" display="https://podminky.urs.cz/item/CS_URS_2024_02/751792807"/>
    <hyperlink ref="F149" r:id="rId22" display="https://podminky.urs.cz/item/CS_URS_2024_02/751792808"/>
    <hyperlink ref="F151" r:id="rId23" display="https://podminky.urs.cz/item/CS_URS_2024_02/751793001"/>
    <hyperlink ref="F153" r:id="rId24" display="https://podminky.urs.cz/item/CS_URS_2024_02/75179301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81</v>
      </c>
    </row>
    <row r="4" s="1" customFormat="1" ht="24.96" customHeight="1">
      <c r="B4" s="19"/>
      <c r="D4" s="129" t="s">
        <v>91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 xml:space="preserve">Servis klimatizace v obvodu  SSZT Pardubice 2025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370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20. 8. 2024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28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33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34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35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37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39</v>
      </c>
      <c r="G32" s="37"/>
      <c r="H32" s="37"/>
      <c r="I32" s="144" t="s">
        <v>38</v>
      </c>
      <c r="J32" s="144" t="s">
        <v>40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41</v>
      </c>
      <c r="E33" s="131" t="s">
        <v>42</v>
      </c>
      <c r="F33" s="146">
        <f>ROUND((SUM(BE80:BE83)),  2)</f>
        <v>0</v>
      </c>
      <c r="G33" s="37"/>
      <c r="H33" s="37"/>
      <c r="I33" s="147">
        <v>0.20999999999999999</v>
      </c>
      <c r="J33" s="146">
        <f>ROUND(((SUM(BE80:BE83))*I33),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43</v>
      </c>
      <c r="F34" s="146">
        <f>ROUND((SUM(BF80:BF83)),  2)</f>
        <v>0</v>
      </c>
      <c r="G34" s="37"/>
      <c r="H34" s="37"/>
      <c r="I34" s="147">
        <v>0.12</v>
      </c>
      <c r="J34" s="146">
        <f>ROUND(((SUM(BF80:BF83))*I34),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44</v>
      </c>
      <c r="F35" s="146">
        <f>ROUND((SUM(BG80:BG83)),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45</v>
      </c>
      <c r="F36" s="146">
        <f>ROUND((SUM(BH80:BH83)),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46</v>
      </c>
      <c r="F37" s="146">
        <f>ROUND((SUM(BI80:BI83)),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 xml:space="preserve">Servis klimatizace v obvodu  SSZT Pardubice 2025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VON - VRN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SŽ OŘ HKR</v>
      </c>
      <c r="G52" s="39"/>
      <c r="H52" s="39"/>
      <c r="I52" s="31" t="s">
        <v>23</v>
      </c>
      <c r="J52" s="71" t="str">
        <f>IF(J12="","",J12)</f>
        <v>20. 8. 2024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>Slezák Jiří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95</v>
      </c>
      <c r="D57" s="161"/>
      <c r="E57" s="161"/>
      <c r="F57" s="161"/>
      <c r="G57" s="161"/>
      <c r="H57" s="161"/>
      <c r="I57" s="161"/>
      <c r="J57" s="162" t="s">
        <v>96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69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97</v>
      </c>
    </row>
    <row r="60" s="9" customFormat="1" ht="24.96" customHeight="1">
      <c r="A60" s="9"/>
      <c r="B60" s="164"/>
      <c r="C60" s="165"/>
      <c r="D60" s="166" t="s">
        <v>371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99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59" t="str">
        <f>E7</f>
        <v xml:space="preserve">Servis klimatizace v obvodu  SSZT Pardubice 2025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92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VON - VRN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>SŽ OŘ HKR</v>
      </c>
      <c r="G74" s="39"/>
      <c r="H74" s="39"/>
      <c r="I74" s="31" t="s">
        <v>23</v>
      </c>
      <c r="J74" s="71" t="str">
        <f>IF(J12="","",J12)</f>
        <v>20. 8. 2024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25</v>
      </c>
      <c r="D76" s="39"/>
      <c r="E76" s="39"/>
      <c r="F76" s="26" t="str">
        <f>E15</f>
        <v xml:space="preserve"> </v>
      </c>
      <c r="G76" s="39"/>
      <c r="H76" s="39"/>
      <c r="I76" s="31" t="s">
        <v>31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29</v>
      </c>
      <c r="D77" s="39"/>
      <c r="E77" s="39"/>
      <c r="F77" s="26" t="str">
        <f>IF(E18="","",E18)</f>
        <v>Vyplň údaj</v>
      </c>
      <c r="G77" s="39"/>
      <c r="H77" s="39"/>
      <c r="I77" s="31" t="s">
        <v>33</v>
      </c>
      <c r="J77" s="35" t="str">
        <f>E24</f>
        <v>Slezák Jiří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100</v>
      </c>
      <c r="D79" s="173" t="s">
        <v>56</v>
      </c>
      <c r="E79" s="173" t="s">
        <v>52</v>
      </c>
      <c r="F79" s="173" t="s">
        <v>53</v>
      </c>
      <c r="G79" s="173" t="s">
        <v>101</v>
      </c>
      <c r="H79" s="173" t="s">
        <v>102</v>
      </c>
      <c r="I79" s="173" t="s">
        <v>103</v>
      </c>
      <c r="J79" s="173" t="s">
        <v>96</v>
      </c>
      <c r="K79" s="174" t="s">
        <v>104</v>
      </c>
      <c r="L79" s="175"/>
      <c r="M79" s="91" t="s">
        <v>19</v>
      </c>
      <c r="N79" s="92" t="s">
        <v>41</v>
      </c>
      <c r="O79" s="92" t="s">
        <v>105</v>
      </c>
      <c r="P79" s="92" t="s">
        <v>106</v>
      </c>
      <c r="Q79" s="92" t="s">
        <v>107</v>
      </c>
      <c r="R79" s="92" t="s">
        <v>108</v>
      </c>
      <c r="S79" s="92" t="s">
        <v>109</v>
      </c>
      <c r="T79" s="93" t="s">
        <v>110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111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70</v>
      </c>
      <c r="AU80" s="16" t="s">
        <v>97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70</v>
      </c>
      <c r="E81" s="184" t="s">
        <v>372</v>
      </c>
      <c r="F81" s="184" t="s">
        <v>373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SUM(P82:P83)</f>
        <v>0</v>
      </c>
      <c r="Q81" s="189"/>
      <c r="R81" s="190">
        <f>SUM(R82:R83)</f>
        <v>0</v>
      </c>
      <c r="S81" s="189"/>
      <c r="T81" s="191">
        <f>SUM(T82:T83)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114</v>
      </c>
      <c r="AT81" s="193" t="s">
        <v>70</v>
      </c>
      <c r="AU81" s="193" t="s">
        <v>71</v>
      </c>
      <c r="AY81" s="192" t="s">
        <v>115</v>
      </c>
      <c r="BK81" s="194">
        <f>SUM(BK82:BK83)</f>
        <v>0</v>
      </c>
    </row>
    <row r="82" s="2" customFormat="1" ht="16.5" customHeight="1">
      <c r="A82" s="37"/>
      <c r="B82" s="38"/>
      <c r="C82" s="195" t="s">
        <v>79</v>
      </c>
      <c r="D82" s="195" t="s">
        <v>116</v>
      </c>
      <c r="E82" s="196" t="s">
        <v>374</v>
      </c>
      <c r="F82" s="197" t="s">
        <v>375</v>
      </c>
      <c r="G82" s="198" t="s">
        <v>246</v>
      </c>
      <c r="H82" s="199">
        <v>90</v>
      </c>
      <c r="I82" s="200"/>
      <c r="J82" s="201">
        <f>ROUND(I82*H82,2)</f>
        <v>0</v>
      </c>
      <c r="K82" s="197" t="s">
        <v>200</v>
      </c>
      <c r="L82" s="43"/>
      <c r="M82" s="221" t="s">
        <v>19</v>
      </c>
      <c r="N82" s="222" t="s">
        <v>42</v>
      </c>
      <c r="O82" s="83"/>
      <c r="P82" s="219">
        <f>O82*H82</f>
        <v>0</v>
      </c>
      <c r="Q82" s="219">
        <v>0</v>
      </c>
      <c r="R82" s="219">
        <f>Q82*H82</f>
        <v>0</v>
      </c>
      <c r="S82" s="219">
        <v>0</v>
      </c>
      <c r="T82" s="220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7" t="s">
        <v>376</v>
      </c>
      <c r="AT82" s="207" t="s">
        <v>116</v>
      </c>
      <c r="AU82" s="207" t="s">
        <v>79</v>
      </c>
      <c r="AY82" s="16" t="s">
        <v>115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6" t="s">
        <v>79</v>
      </c>
      <c r="BK82" s="208">
        <f>ROUND(I82*H82,2)</f>
        <v>0</v>
      </c>
      <c r="BL82" s="16" t="s">
        <v>376</v>
      </c>
      <c r="BM82" s="207" t="s">
        <v>377</v>
      </c>
    </row>
    <row r="83" s="2" customFormat="1">
      <c r="A83" s="37"/>
      <c r="B83" s="38"/>
      <c r="C83" s="39"/>
      <c r="D83" s="231" t="s">
        <v>248</v>
      </c>
      <c r="E83" s="39"/>
      <c r="F83" s="232" t="s">
        <v>378</v>
      </c>
      <c r="G83" s="39"/>
      <c r="H83" s="39"/>
      <c r="I83" s="233"/>
      <c r="J83" s="39"/>
      <c r="K83" s="39"/>
      <c r="L83" s="43"/>
      <c r="M83" s="236"/>
      <c r="N83" s="237"/>
      <c r="O83" s="204"/>
      <c r="P83" s="204"/>
      <c r="Q83" s="204"/>
      <c r="R83" s="204"/>
      <c r="S83" s="204"/>
      <c r="T83" s="238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248</v>
      </c>
      <c r="AU83" s="16" t="s">
        <v>79</v>
      </c>
    </row>
    <row r="84" s="2" customFormat="1" ht="6.96" customHeight="1">
      <c r="A84" s="37"/>
      <c r="B84" s="58"/>
      <c r="C84" s="59"/>
      <c r="D84" s="59"/>
      <c r="E84" s="59"/>
      <c r="F84" s="59"/>
      <c r="G84" s="59"/>
      <c r="H84" s="59"/>
      <c r="I84" s="59"/>
      <c r="J84" s="59"/>
      <c r="K84" s="59"/>
      <c r="L84" s="43"/>
      <c r="M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</sheetData>
  <sheetProtection sheet="1" autoFilter="0" formatColumns="0" formatRows="0" objects="1" scenarios="1" spinCount="100000" saltValue="I1dzkMQa+pgx0XiGjAlmpZVUFREvIJX++R3lhq5EffW4NDC1TswrddEngwdbJnAGy9u53Y1DMAcaJwe/043Wlw==" hashValue="eILYJgZTJDvcyUbe5vcr5ETW0jVq7ZgEiYcTpkt6HrQiFsFhjyeadSnNN2pLMDzyA40xgeGdHhgNJhY58hzuRA==" algorithmName="SHA-512" password="CC35"/>
  <autoFilter ref="C79:K8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4_02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39" customWidth="1"/>
    <col min="2" max="2" width="1.667969" style="239" customWidth="1"/>
    <col min="3" max="4" width="5" style="239" customWidth="1"/>
    <col min="5" max="5" width="11.66016" style="239" customWidth="1"/>
    <col min="6" max="6" width="9.160156" style="239" customWidth="1"/>
    <col min="7" max="7" width="5" style="239" customWidth="1"/>
    <col min="8" max="8" width="77.83203" style="239" customWidth="1"/>
    <col min="9" max="10" width="20" style="239" customWidth="1"/>
    <col min="11" max="11" width="1.667969" style="239" customWidth="1"/>
  </cols>
  <sheetData>
    <row r="1" s="1" customFormat="1" ht="37.5" customHeight="1"/>
    <row r="2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="13" customFormat="1" ht="45" customHeight="1">
      <c r="B3" s="243"/>
      <c r="C3" s="244" t="s">
        <v>379</v>
      </c>
      <c r="D3" s="244"/>
      <c r="E3" s="244"/>
      <c r="F3" s="244"/>
      <c r="G3" s="244"/>
      <c r="H3" s="244"/>
      <c r="I3" s="244"/>
      <c r="J3" s="244"/>
      <c r="K3" s="245"/>
    </row>
    <row r="4" s="1" customFormat="1" ht="25.5" customHeight="1">
      <c r="B4" s="246"/>
      <c r="C4" s="247" t="s">
        <v>380</v>
      </c>
      <c r="D4" s="247"/>
      <c r="E4" s="247"/>
      <c r="F4" s="247"/>
      <c r="G4" s="247"/>
      <c r="H4" s="247"/>
      <c r="I4" s="247"/>
      <c r="J4" s="247"/>
      <c r="K4" s="248"/>
    </row>
    <row r="5" s="1" customFormat="1" ht="5.25" customHeight="1">
      <c r="B5" s="246"/>
      <c r="C5" s="249"/>
      <c r="D5" s="249"/>
      <c r="E5" s="249"/>
      <c r="F5" s="249"/>
      <c r="G5" s="249"/>
      <c r="H5" s="249"/>
      <c r="I5" s="249"/>
      <c r="J5" s="249"/>
      <c r="K5" s="248"/>
    </row>
    <row r="6" s="1" customFormat="1" ht="15" customHeight="1">
      <c r="B6" s="246"/>
      <c r="C6" s="250" t="s">
        <v>381</v>
      </c>
      <c r="D6" s="250"/>
      <c r="E6" s="250"/>
      <c r="F6" s="250"/>
      <c r="G6" s="250"/>
      <c r="H6" s="250"/>
      <c r="I6" s="250"/>
      <c r="J6" s="250"/>
      <c r="K6" s="248"/>
    </row>
    <row r="7" s="1" customFormat="1" ht="15" customHeight="1">
      <c r="B7" s="251"/>
      <c r="C7" s="250" t="s">
        <v>382</v>
      </c>
      <c r="D7" s="250"/>
      <c r="E7" s="250"/>
      <c r="F7" s="250"/>
      <c r="G7" s="250"/>
      <c r="H7" s="250"/>
      <c r="I7" s="250"/>
      <c r="J7" s="250"/>
      <c r="K7" s="248"/>
    </row>
    <row r="8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="1" customFormat="1" ht="15" customHeight="1">
      <c r="B9" s="251"/>
      <c r="C9" s="250" t="s">
        <v>383</v>
      </c>
      <c r="D9" s="250"/>
      <c r="E9" s="250"/>
      <c r="F9" s="250"/>
      <c r="G9" s="250"/>
      <c r="H9" s="250"/>
      <c r="I9" s="250"/>
      <c r="J9" s="250"/>
      <c r="K9" s="248"/>
    </row>
    <row r="10" s="1" customFormat="1" ht="15" customHeight="1">
      <c r="B10" s="251"/>
      <c r="C10" s="250"/>
      <c r="D10" s="250" t="s">
        <v>384</v>
      </c>
      <c r="E10" s="250"/>
      <c r="F10" s="250"/>
      <c r="G10" s="250"/>
      <c r="H10" s="250"/>
      <c r="I10" s="250"/>
      <c r="J10" s="250"/>
      <c r="K10" s="248"/>
    </row>
    <row r="11" s="1" customFormat="1" ht="15" customHeight="1">
      <c r="B11" s="251"/>
      <c r="C11" s="252"/>
      <c r="D11" s="250" t="s">
        <v>385</v>
      </c>
      <c r="E11" s="250"/>
      <c r="F11" s="250"/>
      <c r="G11" s="250"/>
      <c r="H11" s="250"/>
      <c r="I11" s="250"/>
      <c r="J11" s="250"/>
      <c r="K11" s="248"/>
    </row>
    <row r="12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="1" customFormat="1" ht="15" customHeight="1">
      <c r="B13" s="251"/>
      <c r="C13" s="252"/>
      <c r="D13" s="253" t="s">
        <v>386</v>
      </c>
      <c r="E13" s="250"/>
      <c r="F13" s="250"/>
      <c r="G13" s="250"/>
      <c r="H13" s="250"/>
      <c r="I13" s="250"/>
      <c r="J13" s="250"/>
      <c r="K13" s="248"/>
    </row>
    <row r="14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="1" customFormat="1" ht="15" customHeight="1">
      <c r="B15" s="251"/>
      <c r="C15" s="252"/>
      <c r="D15" s="250" t="s">
        <v>387</v>
      </c>
      <c r="E15" s="250"/>
      <c r="F15" s="250"/>
      <c r="G15" s="250"/>
      <c r="H15" s="250"/>
      <c r="I15" s="250"/>
      <c r="J15" s="250"/>
      <c r="K15" s="248"/>
    </row>
    <row r="16" s="1" customFormat="1" ht="15" customHeight="1">
      <c r="B16" s="251"/>
      <c r="C16" s="252"/>
      <c r="D16" s="250" t="s">
        <v>388</v>
      </c>
      <c r="E16" s="250"/>
      <c r="F16" s="250"/>
      <c r="G16" s="250"/>
      <c r="H16" s="250"/>
      <c r="I16" s="250"/>
      <c r="J16" s="250"/>
      <c r="K16" s="248"/>
    </row>
    <row r="17" s="1" customFormat="1" ht="15" customHeight="1">
      <c r="B17" s="251"/>
      <c r="C17" s="252"/>
      <c r="D17" s="250" t="s">
        <v>389</v>
      </c>
      <c r="E17" s="250"/>
      <c r="F17" s="250"/>
      <c r="G17" s="250"/>
      <c r="H17" s="250"/>
      <c r="I17" s="250"/>
      <c r="J17" s="250"/>
      <c r="K17" s="248"/>
    </row>
    <row r="18" s="1" customFormat="1" ht="15" customHeight="1">
      <c r="B18" s="251"/>
      <c r="C18" s="252"/>
      <c r="D18" s="252"/>
      <c r="E18" s="254" t="s">
        <v>390</v>
      </c>
      <c r="F18" s="250" t="s">
        <v>391</v>
      </c>
      <c r="G18" s="250"/>
      <c r="H18" s="250"/>
      <c r="I18" s="250"/>
      <c r="J18" s="250"/>
      <c r="K18" s="248"/>
    </row>
    <row r="19" s="1" customFormat="1" ht="15" customHeight="1">
      <c r="B19" s="251"/>
      <c r="C19" s="252"/>
      <c r="D19" s="252"/>
      <c r="E19" s="254" t="s">
        <v>392</v>
      </c>
      <c r="F19" s="250" t="s">
        <v>393</v>
      </c>
      <c r="G19" s="250"/>
      <c r="H19" s="250"/>
      <c r="I19" s="250"/>
      <c r="J19" s="250"/>
      <c r="K19" s="248"/>
    </row>
    <row r="20" s="1" customFormat="1" ht="15" customHeight="1">
      <c r="B20" s="251"/>
      <c r="C20" s="252"/>
      <c r="D20" s="252"/>
      <c r="E20" s="254" t="s">
        <v>78</v>
      </c>
      <c r="F20" s="250" t="s">
        <v>394</v>
      </c>
      <c r="G20" s="250"/>
      <c r="H20" s="250"/>
      <c r="I20" s="250"/>
      <c r="J20" s="250"/>
      <c r="K20" s="248"/>
    </row>
    <row r="21" s="1" customFormat="1" ht="15" customHeight="1">
      <c r="B21" s="251"/>
      <c r="C21" s="252"/>
      <c r="D21" s="252"/>
      <c r="E21" s="254" t="s">
        <v>88</v>
      </c>
      <c r="F21" s="250" t="s">
        <v>395</v>
      </c>
      <c r="G21" s="250"/>
      <c r="H21" s="250"/>
      <c r="I21" s="250"/>
      <c r="J21" s="250"/>
      <c r="K21" s="248"/>
    </row>
    <row r="22" s="1" customFormat="1" ht="15" customHeight="1">
      <c r="B22" s="251"/>
      <c r="C22" s="252"/>
      <c r="D22" s="252"/>
      <c r="E22" s="254" t="s">
        <v>112</v>
      </c>
      <c r="F22" s="250" t="s">
        <v>113</v>
      </c>
      <c r="G22" s="250"/>
      <c r="H22" s="250"/>
      <c r="I22" s="250"/>
      <c r="J22" s="250"/>
      <c r="K22" s="248"/>
    </row>
    <row r="23" s="1" customFormat="1" ht="15" customHeight="1">
      <c r="B23" s="251"/>
      <c r="C23" s="252"/>
      <c r="D23" s="252"/>
      <c r="E23" s="254" t="s">
        <v>396</v>
      </c>
      <c r="F23" s="250" t="s">
        <v>397</v>
      </c>
      <c r="G23" s="250"/>
      <c r="H23" s="250"/>
      <c r="I23" s="250"/>
      <c r="J23" s="250"/>
      <c r="K23" s="248"/>
    </row>
    <row r="24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="1" customFormat="1" ht="15" customHeight="1">
      <c r="B25" s="251"/>
      <c r="C25" s="250" t="s">
        <v>398</v>
      </c>
      <c r="D25" s="250"/>
      <c r="E25" s="250"/>
      <c r="F25" s="250"/>
      <c r="G25" s="250"/>
      <c r="H25" s="250"/>
      <c r="I25" s="250"/>
      <c r="J25" s="250"/>
      <c r="K25" s="248"/>
    </row>
    <row r="26" s="1" customFormat="1" ht="15" customHeight="1">
      <c r="B26" s="251"/>
      <c r="C26" s="250" t="s">
        <v>399</v>
      </c>
      <c r="D26" s="250"/>
      <c r="E26" s="250"/>
      <c r="F26" s="250"/>
      <c r="G26" s="250"/>
      <c r="H26" s="250"/>
      <c r="I26" s="250"/>
      <c r="J26" s="250"/>
      <c r="K26" s="248"/>
    </row>
    <row r="27" s="1" customFormat="1" ht="15" customHeight="1">
      <c r="B27" s="251"/>
      <c r="C27" s="250"/>
      <c r="D27" s="250" t="s">
        <v>400</v>
      </c>
      <c r="E27" s="250"/>
      <c r="F27" s="250"/>
      <c r="G27" s="250"/>
      <c r="H27" s="250"/>
      <c r="I27" s="250"/>
      <c r="J27" s="250"/>
      <c r="K27" s="248"/>
    </row>
    <row r="28" s="1" customFormat="1" ht="15" customHeight="1">
      <c r="B28" s="251"/>
      <c r="C28" s="252"/>
      <c r="D28" s="250" t="s">
        <v>401</v>
      </c>
      <c r="E28" s="250"/>
      <c r="F28" s="250"/>
      <c r="G28" s="250"/>
      <c r="H28" s="250"/>
      <c r="I28" s="250"/>
      <c r="J28" s="250"/>
      <c r="K28" s="248"/>
    </row>
    <row r="29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="1" customFormat="1" ht="15" customHeight="1">
      <c r="B30" s="251"/>
      <c r="C30" s="252"/>
      <c r="D30" s="250" t="s">
        <v>402</v>
      </c>
      <c r="E30" s="250"/>
      <c r="F30" s="250"/>
      <c r="G30" s="250"/>
      <c r="H30" s="250"/>
      <c r="I30" s="250"/>
      <c r="J30" s="250"/>
      <c r="K30" s="248"/>
    </row>
    <row r="31" s="1" customFormat="1" ht="15" customHeight="1">
      <c r="B31" s="251"/>
      <c r="C31" s="252"/>
      <c r="D31" s="250" t="s">
        <v>403</v>
      </c>
      <c r="E31" s="250"/>
      <c r="F31" s="250"/>
      <c r="G31" s="250"/>
      <c r="H31" s="250"/>
      <c r="I31" s="250"/>
      <c r="J31" s="250"/>
      <c r="K31" s="248"/>
    </row>
    <row r="32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="1" customFormat="1" ht="15" customHeight="1">
      <c r="B33" s="251"/>
      <c r="C33" s="252"/>
      <c r="D33" s="250" t="s">
        <v>404</v>
      </c>
      <c r="E33" s="250"/>
      <c r="F33" s="250"/>
      <c r="G33" s="250"/>
      <c r="H33" s="250"/>
      <c r="I33" s="250"/>
      <c r="J33" s="250"/>
      <c r="K33" s="248"/>
    </row>
    <row r="34" s="1" customFormat="1" ht="15" customHeight="1">
      <c r="B34" s="251"/>
      <c r="C34" s="252"/>
      <c r="D34" s="250" t="s">
        <v>405</v>
      </c>
      <c r="E34" s="250"/>
      <c r="F34" s="250"/>
      <c r="G34" s="250"/>
      <c r="H34" s="250"/>
      <c r="I34" s="250"/>
      <c r="J34" s="250"/>
      <c r="K34" s="248"/>
    </row>
    <row r="35" s="1" customFormat="1" ht="15" customHeight="1">
      <c r="B35" s="251"/>
      <c r="C35" s="252"/>
      <c r="D35" s="250" t="s">
        <v>406</v>
      </c>
      <c r="E35" s="250"/>
      <c r="F35" s="250"/>
      <c r="G35" s="250"/>
      <c r="H35" s="250"/>
      <c r="I35" s="250"/>
      <c r="J35" s="250"/>
      <c r="K35" s="248"/>
    </row>
    <row r="36" s="1" customFormat="1" ht="15" customHeight="1">
      <c r="B36" s="251"/>
      <c r="C36" s="252"/>
      <c r="D36" s="250"/>
      <c r="E36" s="253" t="s">
        <v>100</v>
      </c>
      <c r="F36" s="250"/>
      <c r="G36" s="250" t="s">
        <v>407</v>
      </c>
      <c r="H36" s="250"/>
      <c r="I36" s="250"/>
      <c r="J36" s="250"/>
      <c r="K36" s="248"/>
    </row>
    <row r="37" s="1" customFormat="1" ht="30.75" customHeight="1">
      <c r="B37" s="251"/>
      <c r="C37" s="252"/>
      <c r="D37" s="250"/>
      <c r="E37" s="253" t="s">
        <v>408</v>
      </c>
      <c r="F37" s="250"/>
      <c r="G37" s="250" t="s">
        <v>409</v>
      </c>
      <c r="H37" s="250"/>
      <c r="I37" s="250"/>
      <c r="J37" s="250"/>
      <c r="K37" s="248"/>
    </row>
    <row r="38" s="1" customFormat="1" ht="15" customHeight="1">
      <c r="B38" s="251"/>
      <c r="C38" s="252"/>
      <c r="D38" s="250"/>
      <c r="E38" s="253" t="s">
        <v>52</v>
      </c>
      <c r="F38" s="250"/>
      <c r="G38" s="250" t="s">
        <v>410</v>
      </c>
      <c r="H38" s="250"/>
      <c r="I38" s="250"/>
      <c r="J38" s="250"/>
      <c r="K38" s="248"/>
    </row>
    <row r="39" s="1" customFormat="1" ht="15" customHeight="1">
      <c r="B39" s="251"/>
      <c r="C39" s="252"/>
      <c r="D39" s="250"/>
      <c r="E39" s="253" t="s">
        <v>53</v>
      </c>
      <c r="F39" s="250"/>
      <c r="G39" s="250" t="s">
        <v>411</v>
      </c>
      <c r="H39" s="250"/>
      <c r="I39" s="250"/>
      <c r="J39" s="250"/>
      <c r="K39" s="248"/>
    </row>
    <row r="40" s="1" customFormat="1" ht="15" customHeight="1">
      <c r="B40" s="251"/>
      <c r="C40" s="252"/>
      <c r="D40" s="250"/>
      <c r="E40" s="253" t="s">
        <v>101</v>
      </c>
      <c r="F40" s="250"/>
      <c r="G40" s="250" t="s">
        <v>412</v>
      </c>
      <c r="H40" s="250"/>
      <c r="I40" s="250"/>
      <c r="J40" s="250"/>
      <c r="K40" s="248"/>
    </row>
    <row r="41" s="1" customFormat="1" ht="15" customHeight="1">
      <c r="B41" s="251"/>
      <c r="C41" s="252"/>
      <c r="D41" s="250"/>
      <c r="E41" s="253" t="s">
        <v>102</v>
      </c>
      <c r="F41" s="250"/>
      <c r="G41" s="250" t="s">
        <v>413</v>
      </c>
      <c r="H41" s="250"/>
      <c r="I41" s="250"/>
      <c r="J41" s="250"/>
      <c r="K41" s="248"/>
    </row>
    <row r="42" s="1" customFormat="1" ht="15" customHeight="1">
      <c r="B42" s="251"/>
      <c r="C42" s="252"/>
      <c r="D42" s="250"/>
      <c r="E42" s="253" t="s">
        <v>414</v>
      </c>
      <c r="F42" s="250"/>
      <c r="G42" s="250" t="s">
        <v>415</v>
      </c>
      <c r="H42" s="250"/>
      <c r="I42" s="250"/>
      <c r="J42" s="250"/>
      <c r="K42" s="248"/>
    </row>
    <row r="43" s="1" customFormat="1" ht="15" customHeight="1">
      <c r="B43" s="251"/>
      <c r="C43" s="252"/>
      <c r="D43" s="250"/>
      <c r="E43" s="253"/>
      <c r="F43" s="250"/>
      <c r="G43" s="250" t="s">
        <v>416</v>
      </c>
      <c r="H43" s="250"/>
      <c r="I43" s="250"/>
      <c r="J43" s="250"/>
      <c r="K43" s="248"/>
    </row>
    <row r="44" s="1" customFormat="1" ht="15" customHeight="1">
      <c r="B44" s="251"/>
      <c r="C44" s="252"/>
      <c r="D44" s="250"/>
      <c r="E44" s="253" t="s">
        <v>417</v>
      </c>
      <c r="F44" s="250"/>
      <c r="G44" s="250" t="s">
        <v>418</v>
      </c>
      <c r="H44" s="250"/>
      <c r="I44" s="250"/>
      <c r="J44" s="250"/>
      <c r="K44" s="248"/>
    </row>
    <row r="45" s="1" customFormat="1" ht="15" customHeight="1">
      <c r="B45" s="251"/>
      <c r="C45" s="252"/>
      <c r="D45" s="250"/>
      <c r="E45" s="253" t="s">
        <v>104</v>
      </c>
      <c r="F45" s="250"/>
      <c r="G45" s="250" t="s">
        <v>419</v>
      </c>
      <c r="H45" s="250"/>
      <c r="I45" s="250"/>
      <c r="J45" s="250"/>
      <c r="K45" s="248"/>
    </row>
    <row r="46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="1" customFormat="1" ht="15" customHeight="1">
      <c r="B47" s="251"/>
      <c r="C47" s="252"/>
      <c r="D47" s="250" t="s">
        <v>420</v>
      </c>
      <c r="E47" s="250"/>
      <c r="F47" s="250"/>
      <c r="G47" s="250"/>
      <c r="H47" s="250"/>
      <c r="I47" s="250"/>
      <c r="J47" s="250"/>
      <c r="K47" s="248"/>
    </row>
    <row r="48" s="1" customFormat="1" ht="15" customHeight="1">
      <c r="B48" s="251"/>
      <c r="C48" s="252"/>
      <c r="D48" s="252"/>
      <c r="E48" s="250" t="s">
        <v>421</v>
      </c>
      <c r="F48" s="250"/>
      <c r="G48" s="250"/>
      <c r="H48" s="250"/>
      <c r="I48" s="250"/>
      <c r="J48" s="250"/>
      <c r="K48" s="248"/>
    </row>
    <row r="49" s="1" customFormat="1" ht="15" customHeight="1">
      <c r="B49" s="251"/>
      <c r="C49" s="252"/>
      <c r="D49" s="252"/>
      <c r="E49" s="250" t="s">
        <v>422</v>
      </c>
      <c r="F49" s="250"/>
      <c r="G49" s="250"/>
      <c r="H49" s="250"/>
      <c r="I49" s="250"/>
      <c r="J49" s="250"/>
      <c r="K49" s="248"/>
    </row>
    <row r="50" s="1" customFormat="1" ht="15" customHeight="1">
      <c r="B50" s="251"/>
      <c r="C50" s="252"/>
      <c r="D50" s="252"/>
      <c r="E50" s="250" t="s">
        <v>423</v>
      </c>
      <c r="F50" s="250"/>
      <c r="G50" s="250"/>
      <c r="H50" s="250"/>
      <c r="I50" s="250"/>
      <c r="J50" s="250"/>
      <c r="K50" s="248"/>
    </row>
    <row r="51" s="1" customFormat="1" ht="15" customHeight="1">
      <c r="B51" s="251"/>
      <c r="C51" s="252"/>
      <c r="D51" s="250" t="s">
        <v>424</v>
      </c>
      <c r="E51" s="250"/>
      <c r="F51" s="250"/>
      <c r="G51" s="250"/>
      <c r="H51" s="250"/>
      <c r="I51" s="250"/>
      <c r="J51" s="250"/>
      <c r="K51" s="248"/>
    </row>
    <row r="52" s="1" customFormat="1" ht="25.5" customHeight="1">
      <c r="B52" s="246"/>
      <c r="C52" s="247" t="s">
        <v>425</v>
      </c>
      <c r="D52" s="247"/>
      <c r="E52" s="247"/>
      <c r="F52" s="247"/>
      <c r="G52" s="247"/>
      <c r="H52" s="247"/>
      <c r="I52" s="247"/>
      <c r="J52" s="247"/>
      <c r="K52" s="248"/>
    </row>
    <row r="53" s="1" customFormat="1" ht="5.25" customHeight="1">
      <c r="B53" s="246"/>
      <c r="C53" s="249"/>
      <c r="D53" s="249"/>
      <c r="E53" s="249"/>
      <c r="F53" s="249"/>
      <c r="G53" s="249"/>
      <c r="H53" s="249"/>
      <c r="I53" s="249"/>
      <c r="J53" s="249"/>
      <c r="K53" s="248"/>
    </row>
    <row r="54" s="1" customFormat="1" ht="15" customHeight="1">
      <c r="B54" s="246"/>
      <c r="C54" s="250" t="s">
        <v>426</v>
      </c>
      <c r="D54" s="250"/>
      <c r="E54" s="250"/>
      <c r="F54" s="250"/>
      <c r="G54" s="250"/>
      <c r="H54" s="250"/>
      <c r="I54" s="250"/>
      <c r="J54" s="250"/>
      <c r="K54" s="248"/>
    </row>
    <row r="55" s="1" customFormat="1" ht="15" customHeight="1">
      <c r="B55" s="246"/>
      <c r="C55" s="250" t="s">
        <v>427</v>
      </c>
      <c r="D55" s="250"/>
      <c r="E55" s="250"/>
      <c r="F55" s="250"/>
      <c r="G55" s="250"/>
      <c r="H55" s="250"/>
      <c r="I55" s="250"/>
      <c r="J55" s="250"/>
      <c r="K55" s="248"/>
    </row>
    <row r="56" s="1" customFormat="1" ht="12.75" customHeight="1">
      <c r="B56" s="246"/>
      <c r="C56" s="250"/>
      <c r="D56" s="250"/>
      <c r="E56" s="250"/>
      <c r="F56" s="250"/>
      <c r="G56" s="250"/>
      <c r="H56" s="250"/>
      <c r="I56" s="250"/>
      <c r="J56" s="250"/>
      <c r="K56" s="248"/>
    </row>
    <row r="57" s="1" customFormat="1" ht="15" customHeight="1">
      <c r="B57" s="246"/>
      <c r="C57" s="250" t="s">
        <v>428</v>
      </c>
      <c r="D57" s="250"/>
      <c r="E57" s="250"/>
      <c r="F57" s="250"/>
      <c r="G57" s="250"/>
      <c r="H57" s="250"/>
      <c r="I57" s="250"/>
      <c r="J57" s="250"/>
      <c r="K57" s="248"/>
    </row>
    <row r="58" s="1" customFormat="1" ht="15" customHeight="1">
      <c r="B58" s="246"/>
      <c r="C58" s="252"/>
      <c r="D58" s="250" t="s">
        <v>429</v>
      </c>
      <c r="E58" s="250"/>
      <c r="F58" s="250"/>
      <c r="G58" s="250"/>
      <c r="H58" s="250"/>
      <c r="I58" s="250"/>
      <c r="J58" s="250"/>
      <c r="K58" s="248"/>
    </row>
    <row r="59" s="1" customFormat="1" ht="15" customHeight="1">
      <c r="B59" s="246"/>
      <c r="C59" s="252"/>
      <c r="D59" s="250" t="s">
        <v>430</v>
      </c>
      <c r="E59" s="250"/>
      <c r="F59" s="250"/>
      <c r="G59" s="250"/>
      <c r="H59" s="250"/>
      <c r="I59" s="250"/>
      <c r="J59" s="250"/>
      <c r="K59" s="248"/>
    </row>
    <row r="60" s="1" customFormat="1" ht="15" customHeight="1">
      <c r="B60" s="246"/>
      <c r="C60" s="252"/>
      <c r="D60" s="250" t="s">
        <v>431</v>
      </c>
      <c r="E60" s="250"/>
      <c r="F60" s="250"/>
      <c r="G60" s="250"/>
      <c r="H60" s="250"/>
      <c r="I60" s="250"/>
      <c r="J60" s="250"/>
      <c r="K60" s="248"/>
    </row>
    <row r="61" s="1" customFormat="1" ht="15" customHeight="1">
      <c r="B61" s="246"/>
      <c r="C61" s="252"/>
      <c r="D61" s="250" t="s">
        <v>432</v>
      </c>
      <c r="E61" s="250"/>
      <c r="F61" s="250"/>
      <c r="G61" s="250"/>
      <c r="H61" s="250"/>
      <c r="I61" s="250"/>
      <c r="J61" s="250"/>
      <c r="K61" s="248"/>
    </row>
    <row r="62" s="1" customFormat="1" ht="15" customHeight="1">
      <c r="B62" s="246"/>
      <c r="C62" s="252"/>
      <c r="D62" s="255" t="s">
        <v>433</v>
      </c>
      <c r="E62" s="255"/>
      <c r="F62" s="255"/>
      <c r="G62" s="255"/>
      <c r="H62" s="255"/>
      <c r="I62" s="255"/>
      <c r="J62" s="255"/>
      <c r="K62" s="248"/>
    </row>
    <row r="63" s="1" customFormat="1" ht="15" customHeight="1">
      <c r="B63" s="246"/>
      <c r="C63" s="252"/>
      <c r="D63" s="250" t="s">
        <v>434</v>
      </c>
      <c r="E63" s="250"/>
      <c r="F63" s="250"/>
      <c r="G63" s="250"/>
      <c r="H63" s="250"/>
      <c r="I63" s="250"/>
      <c r="J63" s="250"/>
      <c r="K63" s="248"/>
    </row>
    <row r="64" s="1" customFormat="1" ht="12.75" customHeight="1">
      <c r="B64" s="246"/>
      <c r="C64" s="252"/>
      <c r="D64" s="252"/>
      <c r="E64" s="256"/>
      <c r="F64" s="252"/>
      <c r="G64" s="252"/>
      <c r="H64" s="252"/>
      <c r="I64" s="252"/>
      <c r="J64" s="252"/>
      <c r="K64" s="248"/>
    </row>
    <row r="65" s="1" customFormat="1" ht="15" customHeight="1">
      <c r="B65" s="246"/>
      <c r="C65" s="252"/>
      <c r="D65" s="250" t="s">
        <v>435</v>
      </c>
      <c r="E65" s="250"/>
      <c r="F65" s="250"/>
      <c r="G65" s="250"/>
      <c r="H65" s="250"/>
      <c r="I65" s="250"/>
      <c r="J65" s="250"/>
      <c r="K65" s="248"/>
    </row>
    <row r="66" s="1" customFormat="1" ht="15" customHeight="1">
      <c r="B66" s="246"/>
      <c r="C66" s="252"/>
      <c r="D66" s="255" t="s">
        <v>436</v>
      </c>
      <c r="E66" s="255"/>
      <c r="F66" s="255"/>
      <c r="G66" s="255"/>
      <c r="H66" s="255"/>
      <c r="I66" s="255"/>
      <c r="J66" s="255"/>
      <c r="K66" s="248"/>
    </row>
    <row r="67" s="1" customFormat="1" ht="15" customHeight="1">
      <c r="B67" s="246"/>
      <c r="C67" s="252"/>
      <c r="D67" s="250" t="s">
        <v>437</v>
      </c>
      <c r="E67" s="250"/>
      <c r="F67" s="250"/>
      <c r="G67" s="250"/>
      <c r="H67" s="250"/>
      <c r="I67" s="250"/>
      <c r="J67" s="250"/>
      <c r="K67" s="248"/>
    </row>
    <row r="68" s="1" customFormat="1" ht="15" customHeight="1">
      <c r="B68" s="246"/>
      <c r="C68" s="252"/>
      <c r="D68" s="250" t="s">
        <v>438</v>
      </c>
      <c r="E68" s="250"/>
      <c r="F68" s="250"/>
      <c r="G68" s="250"/>
      <c r="H68" s="250"/>
      <c r="I68" s="250"/>
      <c r="J68" s="250"/>
      <c r="K68" s="248"/>
    </row>
    <row r="69" s="1" customFormat="1" ht="15" customHeight="1">
      <c r="B69" s="246"/>
      <c r="C69" s="252"/>
      <c r="D69" s="250" t="s">
        <v>439</v>
      </c>
      <c r="E69" s="250"/>
      <c r="F69" s="250"/>
      <c r="G69" s="250"/>
      <c r="H69" s="250"/>
      <c r="I69" s="250"/>
      <c r="J69" s="250"/>
      <c r="K69" s="248"/>
    </row>
    <row r="70" s="1" customFormat="1" ht="15" customHeight="1">
      <c r="B70" s="246"/>
      <c r="C70" s="252"/>
      <c r="D70" s="250" t="s">
        <v>440</v>
      </c>
      <c r="E70" s="250"/>
      <c r="F70" s="250"/>
      <c r="G70" s="250"/>
      <c r="H70" s="250"/>
      <c r="I70" s="250"/>
      <c r="J70" s="250"/>
      <c r="K70" s="248"/>
    </row>
    <row r="7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="1" customFormat="1" ht="45" customHeight="1">
      <c r="B75" s="265"/>
      <c r="C75" s="266" t="s">
        <v>441</v>
      </c>
      <c r="D75" s="266"/>
      <c r="E75" s="266"/>
      <c r="F75" s="266"/>
      <c r="G75" s="266"/>
      <c r="H75" s="266"/>
      <c r="I75" s="266"/>
      <c r="J75" s="266"/>
      <c r="K75" s="267"/>
    </row>
    <row r="76" s="1" customFormat="1" ht="17.25" customHeight="1">
      <c r="B76" s="265"/>
      <c r="C76" s="268" t="s">
        <v>442</v>
      </c>
      <c r="D76" s="268"/>
      <c r="E76" s="268"/>
      <c r="F76" s="268" t="s">
        <v>443</v>
      </c>
      <c r="G76" s="269"/>
      <c r="H76" s="268" t="s">
        <v>53</v>
      </c>
      <c r="I76" s="268" t="s">
        <v>56</v>
      </c>
      <c r="J76" s="268" t="s">
        <v>444</v>
      </c>
      <c r="K76" s="267"/>
    </row>
    <row r="77" s="1" customFormat="1" ht="17.25" customHeight="1">
      <c r="B77" s="265"/>
      <c r="C77" s="270" t="s">
        <v>445</v>
      </c>
      <c r="D77" s="270"/>
      <c r="E77" s="270"/>
      <c r="F77" s="271" t="s">
        <v>446</v>
      </c>
      <c r="G77" s="272"/>
      <c r="H77" s="270"/>
      <c r="I77" s="270"/>
      <c r="J77" s="270" t="s">
        <v>447</v>
      </c>
      <c r="K77" s="267"/>
    </row>
    <row r="78" s="1" customFormat="1" ht="5.25" customHeight="1">
      <c r="B78" s="265"/>
      <c r="C78" s="273"/>
      <c r="D78" s="273"/>
      <c r="E78" s="273"/>
      <c r="F78" s="273"/>
      <c r="G78" s="274"/>
      <c r="H78" s="273"/>
      <c r="I78" s="273"/>
      <c r="J78" s="273"/>
      <c r="K78" s="267"/>
    </row>
    <row r="79" s="1" customFormat="1" ht="15" customHeight="1">
      <c r="B79" s="265"/>
      <c r="C79" s="253" t="s">
        <v>52</v>
      </c>
      <c r="D79" s="275"/>
      <c r="E79" s="275"/>
      <c r="F79" s="276" t="s">
        <v>448</v>
      </c>
      <c r="G79" s="277"/>
      <c r="H79" s="253" t="s">
        <v>449</v>
      </c>
      <c r="I79" s="253" t="s">
        <v>450</v>
      </c>
      <c r="J79" s="253">
        <v>20</v>
      </c>
      <c r="K79" s="267"/>
    </row>
    <row r="80" s="1" customFormat="1" ht="15" customHeight="1">
      <c r="B80" s="265"/>
      <c r="C80" s="253" t="s">
        <v>451</v>
      </c>
      <c r="D80" s="253"/>
      <c r="E80" s="253"/>
      <c r="F80" s="276" t="s">
        <v>448</v>
      </c>
      <c r="G80" s="277"/>
      <c r="H80" s="253" t="s">
        <v>452</v>
      </c>
      <c r="I80" s="253" t="s">
        <v>450</v>
      </c>
      <c r="J80" s="253">
        <v>120</v>
      </c>
      <c r="K80" s="267"/>
    </row>
    <row r="81" s="1" customFormat="1" ht="15" customHeight="1">
      <c r="B81" s="278"/>
      <c r="C81" s="253" t="s">
        <v>453</v>
      </c>
      <c r="D81" s="253"/>
      <c r="E81" s="253"/>
      <c r="F81" s="276" t="s">
        <v>454</v>
      </c>
      <c r="G81" s="277"/>
      <c r="H81" s="253" t="s">
        <v>455</v>
      </c>
      <c r="I81" s="253" t="s">
        <v>450</v>
      </c>
      <c r="J81" s="253">
        <v>50</v>
      </c>
      <c r="K81" s="267"/>
    </row>
    <row r="82" s="1" customFormat="1" ht="15" customHeight="1">
      <c r="B82" s="278"/>
      <c r="C82" s="253" t="s">
        <v>456</v>
      </c>
      <c r="D82" s="253"/>
      <c r="E82" s="253"/>
      <c r="F82" s="276" t="s">
        <v>448</v>
      </c>
      <c r="G82" s="277"/>
      <c r="H82" s="253" t="s">
        <v>457</v>
      </c>
      <c r="I82" s="253" t="s">
        <v>458</v>
      </c>
      <c r="J82" s="253"/>
      <c r="K82" s="267"/>
    </row>
    <row r="83" s="1" customFormat="1" ht="15" customHeight="1">
      <c r="B83" s="278"/>
      <c r="C83" s="279" t="s">
        <v>459</v>
      </c>
      <c r="D83" s="279"/>
      <c r="E83" s="279"/>
      <c r="F83" s="280" t="s">
        <v>454</v>
      </c>
      <c r="G83" s="279"/>
      <c r="H83" s="279" t="s">
        <v>460</v>
      </c>
      <c r="I83" s="279" t="s">
        <v>450</v>
      </c>
      <c r="J83" s="279">
        <v>15</v>
      </c>
      <c r="K83" s="267"/>
    </row>
    <row r="84" s="1" customFormat="1" ht="15" customHeight="1">
      <c r="B84" s="278"/>
      <c r="C84" s="279" t="s">
        <v>461</v>
      </c>
      <c r="D84" s="279"/>
      <c r="E84" s="279"/>
      <c r="F84" s="280" t="s">
        <v>454</v>
      </c>
      <c r="G84" s="279"/>
      <c r="H84" s="279" t="s">
        <v>462</v>
      </c>
      <c r="I84" s="279" t="s">
        <v>450</v>
      </c>
      <c r="J84" s="279">
        <v>15</v>
      </c>
      <c r="K84" s="267"/>
    </row>
    <row r="85" s="1" customFormat="1" ht="15" customHeight="1">
      <c r="B85" s="278"/>
      <c r="C85" s="279" t="s">
        <v>463</v>
      </c>
      <c r="D85" s="279"/>
      <c r="E85" s="279"/>
      <c r="F85" s="280" t="s">
        <v>454</v>
      </c>
      <c r="G85" s="279"/>
      <c r="H85" s="279" t="s">
        <v>464</v>
      </c>
      <c r="I85" s="279" t="s">
        <v>450</v>
      </c>
      <c r="J85" s="279">
        <v>20</v>
      </c>
      <c r="K85" s="267"/>
    </row>
    <row r="86" s="1" customFormat="1" ht="15" customHeight="1">
      <c r="B86" s="278"/>
      <c r="C86" s="279" t="s">
        <v>465</v>
      </c>
      <c r="D86" s="279"/>
      <c r="E86" s="279"/>
      <c r="F86" s="280" t="s">
        <v>454</v>
      </c>
      <c r="G86" s="279"/>
      <c r="H86" s="279" t="s">
        <v>466</v>
      </c>
      <c r="I86" s="279" t="s">
        <v>450</v>
      </c>
      <c r="J86" s="279">
        <v>20</v>
      </c>
      <c r="K86" s="267"/>
    </row>
    <row r="87" s="1" customFormat="1" ht="15" customHeight="1">
      <c r="B87" s="278"/>
      <c r="C87" s="253" t="s">
        <v>467</v>
      </c>
      <c r="D87" s="253"/>
      <c r="E87" s="253"/>
      <c r="F87" s="276" t="s">
        <v>454</v>
      </c>
      <c r="G87" s="277"/>
      <c r="H87" s="253" t="s">
        <v>468</v>
      </c>
      <c r="I87" s="253" t="s">
        <v>450</v>
      </c>
      <c r="J87" s="253">
        <v>50</v>
      </c>
      <c r="K87" s="267"/>
    </row>
    <row r="88" s="1" customFormat="1" ht="15" customHeight="1">
      <c r="B88" s="278"/>
      <c r="C88" s="253" t="s">
        <v>469</v>
      </c>
      <c r="D88" s="253"/>
      <c r="E88" s="253"/>
      <c r="F88" s="276" t="s">
        <v>454</v>
      </c>
      <c r="G88" s="277"/>
      <c r="H88" s="253" t="s">
        <v>470</v>
      </c>
      <c r="I88" s="253" t="s">
        <v>450</v>
      </c>
      <c r="J88" s="253">
        <v>20</v>
      </c>
      <c r="K88" s="267"/>
    </row>
    <row r="89" s="1" customFormat="1" ht="15" customHeight="1">
      <c r="B89" s="278"/>
      <c r="C89" s="253" t="s">
        <v>471</v>
      </c>
      <c r="D89" s="253"/>
      <c r="E89" s="253"/>
      <c r="F89" s="276" t="s">
        <v>454</v>
      </c>
      <c r="G89" s="277"/>
      <c r="H89" s="253" t="s">
        <v>472</v>
      </c>
      <c r="I89" s="253" t="s">
        <v>450</v>
      </c>
      <c r="J89" s="253">
        <v>20</v>
      </c>
      <c r="K89" s="267"/>
    </row>
    <row r="90" s="1" customFormat="1" ht="15" customHeight="1">
      <c r="B90" s="278"/>
      <c r="C90" s="253" t="s">
        <v>473</v>
      </c>
      <c r="D90" s="253"/>
      <c r="E90" s="253"/>
      <c r="F90" s="276" t="s">
        <v>454</v>
      </c>
      <c r="G90" s="277"/>
      <c r="H90" s="253" t="s">
        <v>474</v>
      </c>
      <c r="I90" s="253" t="s">
        <v>450</v>
      </c>
      <c r="J90" s="253">
        <v>50</v>
      </c>
      <c r="K90" s="267"/>
    </row>
    <row r="91" s="1" customFormat="1" ht="15" customHeight="1">
      <c r="B91" s="278"/>
      <c r="C91" s="253" t="s">
        <v>475</v>
      </c>
      <c r="D91" s="253"/>
      <c r="E91" s="253"/>
      <c r="F91" s="276" t="s">
        <v>454</v>
      </c>
      <c r="G91" s="277"/>
      <c r="H91" s="253" t="s">
        <v>475</v>
      </c>
      <c r="I91" s="253" t="s">
        <v>450</v>
      </c>
      <c r="J91" s="253">
        <v>50</v>
      </c>
      <c r="K91" s="267"/>
    </row>
    <row r="92" s="1" customFormat="1" ht="15" customHeight="1">
      <c r="B92" s="278"/>
      <c r="C92" s="253" t="s">
        <v>476</v>
      </c>
      <c r="D92" s="253"/>
      <c r="E92" s="253"/>
      <c r="F92" s="276" t="s">
        <v>454</v>
      </c>
      <c r="G92" s="277"/>
      <c r="H92" s="253" t="s">
        <v>477</v>
      </c>
      <c r="I92" s="253" t="s">
        <v>450</v>
      </c>
      <c r="J92" s="253">
        <v>255</v>
      </c>
      <c r="K92" s="267"/>
    </row>
    <row r="93" s="1" customFormat="1" ht="15" customHeight="1">
      <c r="B93" s="278"/>
      <c r="C93" s="253" t="s">
        <v>478</v>
      </c>
      <c r="D93" s="253"/>
      <c r="E93" s="253"/>
      <c r="F93" s="276" t="s">
        <v>448</v>
      </c>
      <c r="G93" s="277"/>
      <c r="H93" s="253" t="s">
        <v>479</v>
      </c>
      <c r="I93" s="253" t="s">
        <v>480</v>
      </c>
      <c r="J93" s="253"/>
      <c r="K93" s="267"/>
    </row>
    <row r="94" s="1" customFormat="1" ht="15" customHeight="1">
      <c r="B94" s="278"/>
      <c r="C94" s="253" t="s">
        <v>481</v>
      </c>
      <c r="D94" s="253"/>
      <c r="E94" s="253"/>
      <c r="F94" s="276" t="s">
        <v>448</v>
      </c>
      <c r="G94" s="277"/>
      <c r="H94" s="253" t="s">
        <v>482</v>
      </c>
      <c r="I94" s="253" t="s">
        <v>483</v>
      </c>
      <c r="J94" s="253"/>
      <c r="K94" s="267"/>
    </row>
    <row r="95" s="1" customFormat="1" ht="15" customHeight="1">
      <c r="B95" s="278"/>
      <c r="C95" s="253" t="s">
        <v>484</v>
      </c>
      <c r="D95" s="253"/>
      <c r="E95" s="253"/>
      <c r="F95" s="276" t="s">
        <v>448</v>
      </c>
      <c r="G95" s="277"/>
      <c r="H95" s="253" t="s">
        <v>484</v>
      </c>
      <c r="I95" s="253" t="s">
        <v>483</v>
      </c>
      <c r="J95" s="253"/>
      <c r="K95" s="267"/>
    </row>
    <row r="96" s="1" customFormat="1" ht="15" customHeight="1">
      <c r="B96" s="278"/>
      <c r="C96" s="253" t="s">
        <v>37</v>
      </c>
      <c r="D96" s="253"/>
      <c r="E96" s="253"/>
      <c r="F96" s="276" t="s">
        <v>448</v>
      </c>
      <c r="G96" s="277"/>
      <c r="H96" s="253" t="s">
        <v>485</v>
      </c>
      <c r="I96" s="253" t="s">
        <v>483</v>
      </c>
      <c r="J96" s="253"/>
      <c r="K96" s="267"/>
    </row>
    <row r="97" s="1" customFormat="1" ht="15" customHeight="1">
      <c r="B97" s="278"/>
      <c r="C97" s="253" t="s">
        <v>47</v>
      </c>
      <c r="D97" s="253"/>
      <c r="E97" s="253"/>
      <c r="F97" s="276" t="s">
        <v>448</v>
      </c>
      <c r="G97" s="277"/>
      <c r="H97" s="253" t="s">
        <v>486</v>
      </c>
      <c r="I97" s="253" t="s">
        <v>483</v>
      </c>
      <c r="J97" s="253"/>
      <c r="K97" s="267"/>
    </row>
    <row r="98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="1" customFormat="1" ht="45" customHeight="1">
      <c r="B102" s="265"/>
      <c r="C102" s="266" t="s">
        <v>487</v>
      </c>
      <c r="D102" s="266"/>
      <c r="E102" s="266"/>
      <c r="F102" s="266"/>
      <c r="G102" s="266"/>
      <c r="H102" s="266"/>
      <c r="I102" s="266"/>
      <c r="J102" s="266"/>
      <c r="K102" s="267"/>
    </row>
    <row r="103" s="1" customFormat="1" ht="17.25" customHeight="1">
      <c r="B103" s="265"/>
      <c r="C103" s="268" t="s">
        <v>442</v>
      </c>
      <c r="D103" s="268"/>
      <c r="E103" s="268"/>
      <c r="F103" s="268" t="s">
        <v>443</v>
      </c>
      <c r="G103" s="269"/>
      <c r="H103" s="268" t="s">
        <v>53</v>
      </c>
      <c r="I103" s="268" t="s">
        <v>56</v>
      </c>
      <c r="J103" s="268" t="s">
        <v>444</v>
      </c>
      <c r="K103" s="267"/>
    </row>
    <row r="104" s="1" customFormat="1" ht="17.25" customHeight="1">
      <c r="B104" s="265"/>
      <c r="C104" s="270" t="s">
        <v>445</v>
      </c>
      <c r="D104" s="270"/>
      <c r="E104" s="270"/>
      <c r="F104" s="271" t="s">
        <v>446</v>
      </c>
      <c r="G104" s="272"/>
      <c r="H104" s="270"/>
      <c r="I104" s="270"/>
      <c r="J104" s="270" t="s">
        <v>447</v>
      </c>
      <c r="K104" s="267"/>
    </row>
    <row r="105" s="1" customFormat="1" ht="5.25" customHeight="1">
      <c r="B105" s="265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="1" customFormat="1" ht="15" customHeight="1">
      <c r="B106" s="265"/>
      <c r="C106" s="253" t="s">
        <v>52</v>
      </c>
      <c r="D106" s="275"/>
      <c r="E106" s="275"/>
      <c r="F106" s="276" t="s">
        <v>448</v>
      </c>
      <c r="G106" s="253"/>
      <c r="H106" s="253" t="s">
        <v>488</v>
      </c>
      <c r="I106" s="253" t="s">
        <v>450</v>
      </c>
      <c r="J106" s="253">
        <v>20</v>
      </c>
      <c r="K106" s="267"/>
    </row>
    <row r="107" s="1" customFormat="1" ht="15" customHeight="1">
      <c r="B107" s="265"/>
      <c r="C107" s="253" t="s">
        <v>451</v>
      </c>
      <c r="D107" s="253"/>
      <c r="E107" s="253"/>
      <c r="F107" s="276" t="s">
        <v>448</v>
      </c>
      <c r="G107" s="253"/>
      <c r="H107" s="253" t="s">
        <v>488</v>
      </c>
      <c r="I107" s="253" t="s">
        <v>450</v>
      </c>
      <c r="J107" s="253">
        <v>120</v>
      </c>
      <c r="K107" s="267"/>
    </row>
    <row r="108" s="1" customFormat="1" ht="15" customHeight="1">
      <c r="B108" s="278"/>
      <c r="C108" s="253" t="s">
        <v>453</v>
      </c>
      <c r="D108" s="253"/>
      <c r="E108" s="253"/>
      <c r="F108" s="276" t="s">
        <v>454</v>
      </c>
      <c r="G108" s="253"/>
      <c r="H108" s="253" t="s">
        <v>488</v>
      </c>
      <c r="I108" s="253" t="s">
        <v>450</v>
      </c>
      <c r="J108" s="253">
        <v>50</v>
      </c>
      <c r="K108" s="267"/>
    </row>
    <row r="109" s="1" customFormat="1" ht="15" customHeight="1">
      <c r="B109" s="278"/>
      <c r="C109" s="253" t="s">
        <v>456</v>
      </c>
      <c r="D109" s="253"/>
      <c r="E109" s="253"/>
      <c r="F109" s="276" t="s">
        <v>448</v>
      </c>
      <c r="G109" s="253"/>
      <c r="H109" s="253" t="s">
        <v>488</v>
      </c>
      <c r="I109" s="253" t="s">
        <v>458</v>
      </c>
      <c r="J109" s="253"/>
      <c r="K109" s="267"/>
    </row>
    <row r="110" s="1" customFormat="1" ht="15" customHeight="1">
      <c r="B110" s="278"/>
      <c r="C110" s="253" t="s">
        <v>467</v>
      </c>
      <c r="D110" s="253"/>
      <c r="E110" s="253"/>
      <c r="F110" s="276" t="s">
        <v>454</v>
      </c>
      <c r="G110" s="253"/>
      <c r="H110" s="253" t="s">
        <v>488</v>
      </c>
      <c r="I110" s="253" t="s">
        <v>450</v>
      </c>
      <c r="J110" s="253">
        <v>50</v>
      </c>
      <c r="K110" s="267"/>
    </row>
    <row r="111" s="1" customFormat="1" ht="15" customHeight="1">
      <c r="B111" s="278"/>
      <c r="C111" s="253" t="s">
        <v>475</v>
      </c>
      <c r="D111" s="253"/>
      <c r="E111" s="253"/>
      <c r="F111" s="276" t="s">
        <v>454</v>
      </c>
      <c r="G111" s="253"/>
      <c r="H111" s="253" t="s">
        <v>488</v>
      </c>
      <c r="I111" s="253" t="s">
        <v>450</v>
      </c>
      <c r="J111" s="253">
        <v>50</v>
      </c>
      <c r="K111" s="267"/>
    </row>
    <row r="112" s="1" customFormat="1" ht="15" customHeight="1">
      <c r="B112" s="278"/>
      <c r="C112" s="253" t="s">
        <v>473</v>
      </c>
      <c r="D112" s="253"/>
      <c r="E112" s="253"/>
      <c r="F112" s="276" t="s">
        <v>454</v>
      </c>
      <c r="G112" s="253"/>
      <c r="H112" s="253" t="s">
        <v>488</v>
      </c>
      <c r="I112" s="253" t="s">
        <v>450</v>
      </c>
      <c r="J112" s="253">
        <v>50</v>
      </c>
      <c r="K112" s="267"/>
    </row>
    <row r="113" s="1" customFormat="1" ht="15" customHeight="1">
      <c r="B113" s="278"/>
      <c r="C113" s="253" t="s">
        <v>52</v>
      </c>
      <c r="D113" s="253"/>
      <c r="E113" s="253"/>
      <c r="F113" s="276" t="s">
        <v>448</v>
      </c>
      <c r="G113" s="253"/>
      <c r="H113" s="253" t="s">
        <v>489</v>
      </c>
      <c r="I113" s="253" t="s">
        <v>450</v>
      </c>
      <c r="J113" s="253">
        <v>20</v>
      </c>
      <c r="K113" s="267"/>
    </row>
    <row r="114" s="1" customFormat="1" ht="15" customHeight="1">
      <c r="B114" s="278"/>
      <c r="C114" s="253" t="s">
        <v>490</v>
      </c>
      <c r="D114" s="253"/>
      <c r="E114" s="253"/>
      <c r="F114" s="276" t="s">
        <v>448</v>
      </c>
      <c r="G114" s="253"/>
      <c r="H114" s="253" t="s">
        <v>491</v>
      </c>
      <c r="I114" s="253" t="s">
        <v>450</v>
      </c>
      <c r="J114" s="253">
        <v>120</v>
      </c>
      <c r="K114" s="267"/>
    </row>
    <row r="115" s="1" customFormat="1" ht="15" customHeight="1">
      <c r="B115" s="278"/>
      <c r="C115" s="253" t="s">
        <v>37</v>
      </c>
      <c r="D115" s="253"/>
      <c r="E115" s="253"/>
      <c r="F115" s="276" t="s">
        <v>448</v>
      </c>
      <c r="G115" s="253"/>
      <c r="H115" s="253" t="s">
        <v>492</v>
      </c>
      <c r="I115" s="253" t="s">
        <v>483</v>
      </c>
      <c r="J115" s="253"/>
      <c r="K115" s="267"/>
    </row>
    <row r="116" s="1" customFormat="1" ht="15" customHeight="1">
      <c r="B116" s="278"/>
      <c r="C116" s="253" t="s">
        <v>47</v>
      </c>
      <c r="D116" s="253"/>
      <c r="E116" s="253"/>
      <c r="F116" s="276" t="s">
        <v>448</v>
      </c>
      <c r="G116" s="253"/>
      <c r="H116" s="253" t="s">
        <v>493</v>
      </c>
      <c r="I116" s="253" t="s">
        <v>483</v>
      </c>
      <c r="J116" s="253"/>
      <c r="K116" s="267"/>
    </row>
    <row r="117" s="1" customFormat="1" ht="15" customHeight="1">
      <c r="B117" s="278"/>
      <c r="C117" s="253" t="s">
        <v>56</v>
      </c>
      <c r="D117" s="253"/>
      <c r="E117" s="253"/>
      <c r="F117" s="276" t="s">
        <v>448</v>
      </c>
      <c r="G117" s="253"/>
      <c r="H117" s="253" t="s">
        <v>494</v>
      </c>
      <c r="I117" s="253" t="s">
        <v>495</v>
      </c>
      <c r="J117" s="253"/>
      <c r="K117" s="267"/>
    </row>
    <row r="118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="1" customFormat="1" ht="45" customHeight="1">
      <c r="B122" s="294"/>
      <c r="C122" s="244" t="s">
        <v>496</v>
      </c>
      <c r="D122" s="244"/>
      <c r="E122" s="244"/>
      <c r="F122" s="244"/>
      <c r="G122" s="244"/>
      <c r="H122" s="244"/>
      <c r="I122" s="244"/>
      <c r="J122" s="244"/>
      <c r="K122" s="295"/>
    </row>
    <row r="123" s="1" customFormat="1" ht="17.25" customHeight="1">
      <c r="B123" s="296"/>
      <c r="C123" s="268" t="s">
        <v>442</v>
      </c>
      <c r="D123" s="268"/>
      <c r="E123" s="268"/>
      <c r="F123" s="268" t="s">
        <v>443</v>
      </c>
      <c r="G123" s="269"/>
      <c r="H123" s="268" t="s">
        <v>53</v>
      </c>
      <c r="I123" s="268" t="s">
        <v>56</v>
      </c>
      <c r="J123" s="268" t="s">
        <v>444</v>
      </c>
      <c r="K123" s="297"/>
    </row>
    <row r="124" s="1" customFormat="1" ht="17.25" customHeight="1">
      <c r="B124" s="296"/>
      <c r="C124" s="270" t="s">
        <v>445</v>
      </c>
      <c r="D124" s="270"/>
      <c r="E124" s="270"/>
      <c r="F124" s="271" t="s">
        <v>446</v>
      </c>
      <c r="G124" s="272"/>
      <c r="H124" s="270"/>
      <c r="I124" s="270"/>
      <c r="J124" s="270" t="s">
        <v>447</v>
      </c>
      <c r="K124" s="297"/>
    </row>
    <row r="125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="1" customFormat="1" ht="15" customHeight="1">
      <c r="B126" s="298"/>
      <c r="C126" s="253" t="s">
        <v>451</v>
      </c>
      <c r="D126" s="275"/>
      <c r="E126" s="275"/>
      <c r="F126" s="276" t="s">
        <v>448</v>
      </c>
      <c r="G126" s="253"/>
      <c r="H126" s="253" t="s">
        <v>488</v>
      </c>
      <c r="I126" s="253" t="s">
        <v>450</v>
      </c>
      <c r="J126" s="253">
        <v>120</v>
      </c>
      <c r="K126" s="301"/>
    </row>
    <row r="127" s="1" customFormat="1" ht="15" customHeight="1">
      <c r="B127" s="298"/>
      <c r="C127" s="253" t="s">
        <v>497</v>
      </c>
      <c r="D127" s="253"/>
      <c r="E127" s="253"/>
      <c r="F127" s="276" t="s">
        <v>448</v>
      </c>
      <c r="G127" s="253"/>
      <c r="H127" s="253" t="s">
        <v>498</v>
      </c>
      <c r="I127" s="253" t="s">
        <v>450</v>
      </c>
      <c r="J127" s="253" t="s">
        <v>499</v>
      </c>
      <c r="K127" s="301"/>
    </row>
    <row r="128" s="1" customFormat="1" ht="15" customHeight="1">
      <c r="B128" s="298"/>
      <c r="C128" s="253" t="s">
        <v>396</v>
      </c>
      <c r="D128" s="253"/>
      <c r="E128" s="253"/>
      <c r="F128" s="276" t="s">
        <v>448</v>
      </c>
      <c r="G128" s="253"/>
      <c r="H128" s="253" t="s">
        <v>500</v>
      </c>
      <c r="I128" s="253" t="s">
        <v>450</v>
      </c>
      <c r="J128" s="253" t="s">
        <v>499</v>
      </c>
      <c r="K128" s="301"/>
    </row>
    <row r="129" s="1" customFormat="1" ht="15" customHeight="1">
      <c r="B129" s="298"/>
      <c r="C129" s="253" t="s">
        <v>459</v>
      </c>
      <c r="D129" s="253"/>
      <c r="E129" s="253"/>
      <c r="F129" s="276" t="s">
        <v>454</v>
      </c>
      <c r="G129" s="253"/>
      <c r="H129" s="253" t="s">
        <v>460</v>
      </c>
      <c r="I129" s="253" t="s">
        <v>450</v>
      </c>
      <c r="J129" s="253">
        <v>15</v>
      </c>
      <c r="K129" s="301"/>
    </row>
    <row r="130" s="1" customFormat="1" ht="15" customHeight="1">
      <c r="B130" s="298"/>
      <c r="C130" s="279" t="s">
        <v>461</v>
      </c>
      <c r="D130" s="279"/>
      <c r="E130" s="279"/>
      <c r="F130" s="280" t="s">
        <v>454</v>
      </c>
      <c r="G130" s="279"/>
      <c r="H130" s="279" t="s">
        <v>462</v>
      </c>
      <c r="I130" s="279" t="s">
        <v>450</v>
      </c>
      <c r="J130" s="279">
        <v>15</v>
      </c>
      <c r="K130" s="301"/>
    </row>
    <row r="131" s="1" customFormat="1" ht="15" customHeight="1">
      <c r="B131" s="298"/>
      <c r="C131" s="279" t="s">
        <v>463</v>
      </c>
      <c r="D131" s="279"/>
      <c r="E131" s="279"/>
      <c r="F131" s="280" t="s">
        <v>454</v>
      </c>
      <c r="G131" s="279"/>
      <c r="H131" s="279" t="s">
        <v>464</v>
      </c>
      <c r="I131" s="279" t="s">
        <v>450</v>
      </c>
      <c r="J131" s="279">
        <v>20</v>
      </c>
      <c r="K131" s="301"/>
    </row>
    <row r="132" s="1" customFormat="1" ht="15" customHeight="1">
      <c r="B132" s="298"/>
      <c r="C132" s="279" t="s">
        <v>465</v>
      </c>
      <c r="D132" s="279"/>
      <c r="E132" s="279"/>
      <c r="F132" s="280" t="s">
        <v>454</v>
      </c>
      <c r="G132" s="279"/>
      <c r="H132" s="279" t="s">
        <v>466</v>
      </c>
      <c r="I132" s="279" t="s">
        <v>450</v>
      </c>
      <c r="J132" s="279">
        <v>20</v>
      </c>
      <c r="K132" s="301"/>
    </row>
    <row r="133" s="1" customFormat="1" ht="15" customHeight="1">
      <c r="B133" s="298"/>
      <c r="C133" s="253" t="s">
        <v>453</v>
      </c>
      <c r="D133" s="253"/>
      <c r="E133" s="253"/>
      <c r="F133" s="276" t="s">
        <v>454</v>
      </c>
      <c r="G133" s="253"/>
      <c r="H133" s="253" t="s">
        <v>488</v>
      </c>
      <c r="I133" s="253" t="s">
        <v>450</v>
      </c>
      <c r="J133" s="253">
        <v>50</v>
      </c>
      <c r="K133" s="301"/>
    </row>
    <row r="134" s="1" customFormat="1" ht="15" customHeight="1">
      <c r="B134" s="298"/>
      <c r="C134" s="253" t="s">
        <v>467</v>
      </c>
      <c r="D134" s="253"/>
      <c r="E134" s="253"/>
      <c r="F134" s="276" t="s">
        <v>454</v>
      </c>
      <c r="G134" s="253"/>
      <c r="H134" s="253" t="s">
        <v>488</v>
      </c>
      <c r="I134" s="253" t="s">
        <v>450</v>
      </c>
      <c r="J134" s="253">
        <v>50</v>
      </c>
      <c r="K134" s="301"/>
    </row>
    <row r="135" s="1" customFormat="1" ht="15" customHeight="1">
      <c r="B135" s="298"/>
      <c r="C135" s="253" t="s">
        <v>473</v>
      </c>
      <c r="D135" s="253"/>
      <c r="E135" s="253"/>
      <c r="F135" s="276" t="s">
        <v>454</v>
      </c>
      <c r="G135" s="253"/>
      <c r="H135" s="253" t="s">
        <v>488</v>
      </c>
      <c r="I135" s="253" t="s">
        <v>450</v>
      </c>
      <c r="J135" s="253">
        <v>50</v>
      </c>
      <c r="K135" s="301"/>
    </row>
    <row r="136" s="1" customFormat="1" ht="15" customHeight="1">
      <c r="B136" s="298"/>
      <c r="C136" s="253" t="s">
        <v>475</v>
      </c>
      <c r="D136" s="253"/>
      <c r="E136" s="253"/>
      <c r="F136" s="276" t="s">
        <v>454</v>
      </c>
      <c r="G136" s="253"/>
      <c r="H136" s="253" t="s">
        <v>488</v>
      </c>
      <c r="I136" s="253" t="s">
        <v>450</v>
      </c>
      <c r="J136" s="253">
        <v>50</v>
      </c>
      <c r="K136" s="301"/>
    </row>
    <row r="137" s="1" customFormat="1" ht="15" customHeight="1">
      <c r="B137" s="298"/>
      <c r="C137" s="253" t="s">
        <v>476</v>
      </c>
      <c r="D137" s="253"/>
      <c r="E137" s="253"/>
      <c r="F137" s="276" t="s">
        <v>454</v>
      </c>
      <c r="G137" s="253"/>
      <c r="H137" s="253" t="s">
        <v>501</v>
      </c>
      <c r="I137" s="253" t="s">
        <v>450</v>
      </c>
      <c r="J137" s="253">
        <v>255</v>
      </c>
      <c r="K137" s="301"/>
    </row>
    <row r="138" s="1" customFormat="1" ht="15" customHeight="1">
      <c r="B138" s="298"/>
      <c r="C138" s="253" t="s">
        <v>478</v>
      </c>
      <c r="D138" s="253"/>
      <c r="E138" s="253"/>
      <c r="F138" s="276" t="s">
        <v>448</v>
      </c>
      <c r="G138" s="253"/>
      <c r="H138" s="253" t="s">
        <v>502</v>
      </c>
      <c r="I138" s="253" t="s">
        <v>480</v>
      </c>
      <c r="J138" s="253"/>
      <c r="K138" s="301"/>
    </row>
    <row r="139" s="1" customFormat="1" ht="15" customHeight="1">
      <c r="B139" s="298"/>
      <c r="C139" s="253" t="s">
        <v>481</v>
      </c>
      <c r="D139" s="253"/>
      <c r="E139" s="253"/>
      <c r="F139" s="276" t="s">
        <v>448</v>
      </c>
      <c r="G139" s="253"/>
      <c r="H139" s="253" t="s">
        <v>503</v>
      </c>
      <c r="I139" s="253" t="s">
        <v>483</v>
      </c>
      <c r="J139" s="253"/>
      <c r="K139" s="301"/>
    </row>
    <row r="140" s="1" customFormat="1" ht="15" customHeight="1">
      <c r="B140" s="298"/>
      <c r="C140" s="253" t="s">
        <v>484</v>
      </c>
      <c r="D140" s="253"/>
      <c r="E140" s="253"/>
      <c r="F140" s="276" t="s">
        <v>448</v>
      </c>
      <c r="G140" s="253"/>
      <c r="H140" s="253" t="s">
        <v>484</v>
      </c>
      <c r="I140" s="253" t="s">
        <v>483</v>
      </c>
      <c r="J140" s="253"/>
      <c r="K140" s="301"/>
    </row>
    <row r="141" s="1" customFormat="1" ht="15" customHeight="1">
      <c r="B141" s="298"/>
      <c r="C141" s="253" t="s">
        <v>37</v>
      </c>
      <c r="D141" s="253"/>
      <c r="E141" s="253"/>
      <c r="F141" s="276" t="s">
        <v>448</v>
      </c>
      <c r="G141" s="253"/>
      <c r="H141" s="253" t="s">
        <v>504</v>
      </c>
      <c r="I141" s="253" t="s">
        <v>483</v>
      </c>
      <c r="J141" s="253"/>
      <c r="K141" s="301"/>
    </row>
    <row r="142" s="1" customFormat="1" ht="15" customHeight="1">
      <c r="B142" s="298"/>
      <c r="C142" s="253" t="s">
        <v>505</v>
      </c>
      <c r="D142" s="253"/>
      <c r="E142" s="253"/>
      <c r="F142" s="276" t="s">
        <v>448</v>
      </c>
      <c r="G142" s="253"/>
      <c r="H142" s="253" t="s">
        <v>506</v>
      </c>
      <c r="I142" s="253" t="s">
        <v>483</v>
      </c>
      <c r="J142" s="253"/>
      <c r="K142" s="301"/>
    </row>
    <row r="143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="1" customFormat="1" ht="45" customHeight="1">
      <c r="B147" s="265"/>
      <c r="C147" s="266" t="s">
        <v>507</v>
      </c>
      <c r="D147" s="266"/>
      <c r="E147" s="266"/>
      <c r="F147" s="266"/>
      <c r="G147" s="266"/>
      <c r="H147" s="266"/>
      <c r="I147" s="266"/>
      <c r="J147" s="266"/>
      <c r="K147" s="267"/>
    </row>
    <row r="148" s="1" customFormat="1" ht="17.25" customHeight="1">
      <c r="B148" s="265"/>
      <c r="C148" s="268" t="s">
        <v>442</v>
      </c>
      <c r="D148" s="268"/>
      <c r="E148" s="268"/>
      <c r="F148" s="268" t="s">
        <v>443</v>
      </c>
      <c r="G148" s="269"/>
      <c r="H148" s="268" t="s">
        <v>53</v>
      </c>
      <c r="I148" s="268" t="s">
        <v>56</v>
      </c>
      <c r="J148" s="268" t="s">
        <v>444</v>
      </c>
      <c r="K148" s="267"/>
    </row>
    <row r="149" s="1" customFormat="1" ht="17.25" customHeight="1">
      <c r="B149" s="265"/>
      <c r="C149" s="270" t="s">
        <v>445</v>
      </c>
      <c r="D149" s="270"/>
      <c r="E149" s="270"/>
      <c r="F149" s="271" t="s">
        <v>446</v>
      </c>
      <c r="G149" s="272"/>
      <c r="H149" s="270"/>
      <c r="I149" s="270"/>
      <c r="J149" s="270" t="s">
        <v>447</v>
      </c>
      <c r="K149" s="267"/>
    </row>
    <row r="150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="1" customFormat="1" ht="15" customHeight="1">
      <c r="B151" s="278"/>
      <c r="C151" s="305" t="s">
        <v>451</v>
      </c>
      <c r="D151" s="253"/>
      <c r="E151" s="253"/>
      <c r="F151" s="306" t="s">
        <v>448</v>
      </c>
      <c r="G151" s="253"/>
      <c r="H151" s="305" t="s">
        <v>488</v>
      </c>
      <c r="I151" s="305" t="s">
        <v>450</v>
      </c>
      <c r="J151" s="305">
        <v>120</v>
      </c>
      <c r="K151" s="301"/>
    </row>
    <row r="152" s="1" customFormat="1" ht="15" customHeight="1">
      <c r="B152" s="278"/>
      <c r="C152" s="305" t="s">
        <v>497</v>
      </c>
      <c r="D152" s="253"/>
      <c r="E152" s="253"/>
      <c r="F152" s="306" t="s">
        <v>448</v>
      </c>
      <c r="G152" s="253"/>
      <c r="H152" s="305" t="s">
        <v>508</v>
      </c>
      <c r="I152" s="305" t="s">
        <v>450</v>
      </c>
      <c r="J152" s="305" t="s">
        <v>499</v>
      </c>
      <c r="K152" s="301"/>
    </row>
    <row r="153" s="1" customFormat="1" ht="15" customHeight="1">
      <c r="B153" s="278"/>
      <c r="C153" s="305" t="s">
        <v>396</v>
      </c>
      <c r="D153" s="253"/>
      <c r="E153" s="253"/>
      <c r="F153" s="306" t="s">
        <v>448</v>
      </c>
      <c r="G153" s="253"/>
      <c r="H153" s="305" t="s">
        <v>509</v>
      </c>
      <c r="I153" s="305" t="s">
        <v>450</v>
      </c>
      <c r="J153" s="305" t="s">
        <v>499</v>
      </c>
      <c r="K153" s="301"/>
    </row>
    <row r="154" s="1" customFormat="1" ht="15" customHeight="1">
      <c r="B154" s="278"/>
      <c r="C154" s="305" t="s">
        <v>453</v>
      </c>
      <c r="D154" s="253"/>
      <c r="E154" s="253"/>
      <c r="F154" s="306" t="s">
        <v>454</v>
      </c>
      <c r="G154" s="253"/>
      <c r="H154" s="305" t="s">
        <v>488</v>
      </c>
      <c r="I154" s="305" t="s">
        <v>450</v>
      </c>
      <c r="J154" s="305">
        <v>50</v>
      </c>
      <c r="K154" s="301"/>
    </row>
    <row r="155" s="1" customFormat="1" ht="15" customHeight="1">
      <c r="B155" s="278"/>
      <c r="C155" s="305" t="s">
        <v>456</v>
      </c>
      <c r="D155" s="253"/>
      <c r="E155" s="253"/>
      <c r="F155" s="306" t="s">
        <v>448</v>
      </c>
      <c r="G155" s="253"/>
      <c r="H155" s="305" t="s">
        <v>488</v>
      </c>
      <c r="I155" s="305" t="s">
        <v>458</v>
      </c>
      <c r="J155" s="305"/>
      <c r="K155" s="301"/>
    </row>
    <row r="156" s="1" customFormat="1" ht="15" customHeight="1">
      <c r="B156" s="278"/>
      <c r="C156" s="305" t="s">
        <v>467</v>
      </c>
      <c r="D156" s="253"/>
      <c r="E156" s="253"/>
      <c r="F156" s="306" t="s">
        <v>454</v>
      </c>
      <c r="G156" s="253"/>
      <c r="H156" s="305" t="s">
        <v>488</v>
      </c>
      <c r="I156" s="305" t="s">
        <v>450</v>
      </c>
      <c r="J156" s="305">
        <v>50</v>
      </c>
      <c r="K156" s="301"/>
    </row>
    <row r="157" s="1" customFormat="1" ht="15" customHeight="1">
      <c r="B157" s="278"/>
      <c r="C157" s="305" t="s">
        <v>475</v>
      </c>
      <c r="D157" s="253"/>
      <c r="E157" s="253"/>
      <c r="F157" s="306" t="s">
        <v>454</v>
      </c>
      <c r="G157" s="253"/>
      <c r="H157" s="305" t="s">
        <v>488</v>
      </c>
      <c r="I157" s="305" t="s">
        <v>450</v>
      </c>
      <c r="J157" s="305">
        <v>50</v>
      </c>
      <c r="K157" s="301"/>
    </row>
    <row r="158" s="1" customFormat="1" ht="15" customHeight="1">
      <c r="B158" s="278"/>
      <c r="C158" s="305" t="s">
        <v>473</v>
      </c>
      <c r="D158" s="253"/>
      <c r="E158" s="253"/>
      <c r="F158" s="306" t="s">
        <v>454</v>
      </c>
      <c r="G158" s="253"/>
      <c r="H158" s="305" t="s">
        <v>488</v>
      </c>
      <c r="I158" s="305" t="s">
        <v>450</v>
      </c>
      <c r="J158" s="305">
        <v>50</v>
      </c>
      <c r="K158" s="301"/>
    </row>
    <row r="159" s="1" customFormat="1" ht="15" customHeight="1">
      <c r="B159" s="278"/>
      <c r="C159" s="305" t="s">
        <v>95</v>
      </c>
      <c r="D159" s="253"/>
      <c r="E159" s="253"/>
      <c r="F159" s="306" t="s">
        <v>448</v>
      </c>
      <c r="G159" s="253"/>
      <c r="H159" s="305" t="s">
        <v>510</v>
      </c>
      <c r="I159" s="305" t="s">
        <v>450</v>
      </c>
      <c r="J159" s="305" t="s">
        <v>511</v>
      </c>
      <c r="K159" s="301"/>
    </row>
    <row r="160" s="1" customFormat="1" ht="15" customHeight="1">
      <c r="B160" s="278"/>
      <c r="C160" s="305" t="s">
        <v>512</v>
      </c>
      <c r="D160" s="253"/>
      <c r="E160" s="253"/>
      <c r="F160" s="306" t="s">
        <v>448</v>
      </c>
      <c r="G160" s="253"/>
      <c r="H160" s="305" t="s">
        <v>513</v>
      </c>
      <c r="I160" s="305" t="s">
        <v>483</v>
      </c>
      <c r="J160" s="305"/>
      <c r="K160" s="301"/>
    </row>
    <row r="161" s="1" customFormat="1" ht="15" customHeight="1">
      <c r="B161" s="307"/>
      <c r="C161" s="287"/>
      <c r="D161" s="287"/>
      <c r="E161" s="287"/>
      <c r="F161" s="287"/>
      <c r="G161" s="287"/>
      <c r="H161" s="287"/>
      <c r="I161" s="287"/>
      <c r="J161" s="287"/>
      <c r="K161" s="308"/>
    </row>
    <row r="162" s="1" customFormat="1" ht="18.75" customHeight="1">
      <c r="B162" s="289"/>
      <c r="C162" s="299"/>
      <c r="D162" s="299"/>
      <c r="E162" s="299"/>
      <c r="F162" s="309"/>
      <c r="G162" s="299"/>
      <c r="H162" s="299"/>
      <c r="I162" s="299"/>
      <c r="J162" s="299"/>
      <c r="K162" s="289"/>
    </row>
    <row r="163" s="1" customFormat="1" ht="18.75" customHeight="1">
      <c r="B163" s="261"/>
      <c r="C163" s="261"/>
      <c r="D163" s="261"/>
      <c r="E163" s="261"/>
      <c r="F163" s="261"/>
      <c r="G163" s="261"/>
      <c r="H163" s="261"/>
      <c r="I163" s="261"/>
      <c r="J163" s="261"/>
      <c r="K163" s="261"/>
    </row>
    <row r="164" s="1" customFormat="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="1" customFormat="1" ht="45" customHeight="1">
      <c r="B165" s="243"/>
      <c r="C165" s="244" t="s">
        <v>514</v>
      </c>
      <c r="D165" s="244"/>
      <c r="E165" s="244"/>
      <c r="F165" s="244"/>
      <c r="G165" s="244"/>
      <c r="H165" s="244"/>
      <c r="I165" s="244"/>
      <c r="J165" s="244"/>
      <c r="K165" s="245"/>
    </row>
    <row r="166" s="1" customFormat="1" ht="17.25" customHeight="1">
      <c r="B166" s="243"/>
      <c r="C166" s="268" t="s">
        <v>442</v>
      </c>
      <c r="D166" s="268"/>
      <c r="E166" s="268"/>
      <c r="F166" s="268" t="s">
        <v>443</v>
      </c>
      <c r="G166" s="310"/>
      <c r="H166" s="311" t="s">
        <v>53</v>
      </c>
      <c r="I166" s="311" t="s">
        <v>56</v>
      </c>
      <c r="J166" s="268" t="s">
        <v>444</v>
      </c>
      <c r="K166" s="245"/>
    </row>
    <row r="167" s="1" customFormat="1" ht="17.25" customHeight="1">
      <c r="B167" s="246"/>
      <c r="C167" s="270" t="s">
        <v>445</v>
      </c>
      <c r="D167" s="270"/>
      <c r="E167" s="270"/>
      <c r="F167" s="271" t="s">
        <v>446</v>
      </c>
      <c r="G167" s="312"/>
      <c r="H167" s="313"/>
      <c r="I167" s="313"/>
      <c r="J167" s="270" t="s">
        <v>447</v>
      </c>
      <c r="K167" s="248"/>
    </row>
    <row r="168" s="1" customFormat="1" ht="5.25" customHeight="1">
      <c r="B168" s="278"/>
      <c r="C168" s="273"/>
      <c r="D168" s="273"/>
      <c r="E168" s="273"/>
      <c r="F168" s="273"/>
      <c r="G168" s="274"/>
      <c r="H168" s="273"/>
      <c r="I168" s="273"/>
      <c r="J168" s="273"/>
      <c r="K168" s="301"/>
    </row>
    <row r="169" s="1" customFormat="1" ht="15" customHeight="1">
      <c r="B169" s="278"/>
      <c r="C169" s="253" t="s">
        <v>451</v>
      </c>
      <c r="D169" s="253"/>
      <c r="E169" s="253"/>
      <c r="F169" s="276" t="s">
        <v>448</v>
      </c>
      <c r="G169" s="253"/>
      <c r="H169" s="253" t="s">
        <v>488</v>
      </c>
      <c r="I169" s="253" t="s">
        <v>450</v>
      </c>
      <c r="J169" s="253">
        <v>120</v>
      </c>
      <c r="K169" s="301"/>
    </row>
    <row r="170" s="1" customFormat="1" ht="15" customHeight="1">
      <c r="B170" s="278"/>
      <c r="C170" s="253" t="s">
        <v>497</v>
      </c>
      <c r="D170" s="253"/>
      <c r="E170" s="253"/>
      <c r="F170" s="276" t="s">
        <v>448</v>
      </c>
      <c r="G170" s="253"/>
      <c r="H170" s="253" t="s">
        <v>498</v>
      </c>
      <c r="I170" s="253" t="s">
        <v>450</v>
      </c>
      <c r="J170" s="253" t="s">
        <v>499</v>
      </c>
      <c r="K170" s="301"/>
    </row>
    <row r="171" s="1" customFormat="1" ht="15" customHeight="1">
      <c r="B171" s="278"/>
      <c r="C171" s="253" t="s">
        <v>396</v>
      </c>
      <c r="D171" s="253"/>
      <c r="E171" s="253"/>
      <c r="F171" s="276" t="s">
        <v>448</v>
      </c>
      <c r="G171" s="253"/>
      <c r="H171" s="253" t="s">
        <v>515</v>
      </c>
      <c r="I171" s="253" t="s">
        <v>450</v>
      </c>
      <c r="J171" s="253" t="s">
        <v>499</v>
      </c>
      <c r="K171" s="301"/>
    </row>
    <row r="172" s="1" customFormat="1" ht="15" customHeight="1">
      <c r="B172" s="278"/>
      <c r="C172" s="253" t="s">
        <v>453</v>
      </c>
      <c r="D172" s="253"/>
      <c r="E172" s="253"/>
      <c r="F172" s="276" t="s">
        <v>454</v>
      </c>
      <c r="G172" s="253"/>
      <c r="H172" s="253" t="s">
        <v>515</v>
      </c>
      <c r="I172" s="253" t="s">
        <v>450</v>
      </c>
      <c r="J172" s="253">
        <v>50</v>
      </c>
      <c r="K172" s="301"/>
    </row>
    <row r="173" s="1" customFormat="1" ht="15" customHeight="1">
      <c r="B173" s="278"/>
      <c r="C173" s="253" t="s">
        <v>456</v>
      </c>
      <c r="D173" s="253"/>
      <c r="E173" s="253"/>
      <c r="F173" s="276" t="s">
        <v>448</v>
      </c>
      <c r="G173" s="253"/>
      <c r="H173" s="253" t="s">
        <v>515</v>
      </c>
      <c r="I173" s="253" t="s">
        <v>458</v>
      </c>
      <c r="J173" s="253"/>
      <c r="K173" s="301"/>
    </row>
    <row r="174" s="1" customFormat="1" ht="15" customHeight="1">
      <c r="B174" s="278"/>
      <c r="C174" s="253" t="s">
        <v>467</v>
      </c>
      <c r="D174" s="253"/>
      <c r="E174" s="253"/>
      <c r="F174" s="276" t="s">
        <v>454</v>
      </c>
      <c r="G174" s="253"/>
      <c r="H174" s="253" t="s">
        <v>515</v>
      </c>
      <c r="I174" s="253" t="s">
        <v>450</v>
      </c>
      <c r="J174" s="253">
        <v>50</v>
      </c>
      <c r="K174" s="301"/>
    </row>
    <row r="175" s="1" customFormat="1" ht="15" customHeight="1">
      <c r="B175" s="278"/>
      <c r="C175" s="253" t="s">
        <v>475</v>
      </c>
      <c r="D175" s="253"/>
      <c r="E175" s="253"/>
      <c r="F175" s="276" t="s">
        <v>454</v>
      </c>
      <c r="G175" s="253"/>
      <c r="H175" s="253" t="s">
        <v>515</v>
      </c>
      <c r="I175" s="253" t="s">
        <v>450</v>
      </c>
      <c r="J175" s="253">
        <v>50</v>
      </c>
      <c r="K175" s="301"/>
    </row>
    <row r="176" s="1" customFormat="1" ht="15" customHeight="1">
      <c r="B176" s="278"/>
      <c r="C176" s="253" t="s">
        <v>473</v>
      </c>
      <c r="D176" s="253"/>
      <c r="E176" s="253"/>
      <c r="F176" s="276" t="s">
        <v>454</v>
      </c>
      <c r="G176" s="253"/>
      <c r="H176" s="253" t="s">
        <v>515</v>
      </c>
      <c r="I176" s="253" t="s">
        <v>450</v>
      </c>
      <c r="J176" s="253">
        <v>50</v>
      </c>
      <c r="K176" s="301"/>
    </row>
    <row r="177" s="1" customFormat="1" ht="15" customHeight="1">
      <c r="B177" s="278"/>
      <c r="C177" s="253" t="s">
        <v>100</v>
      </c>
      <c r="D177" s="253"/>
      <c r="E177" s="253"/>
      <c r="F177" s="276" t="s">
        <v>448</v>
      </c>
      <c r="G177" s="253"/>
      <c r="H177" s="253" t="s">
        <v>516</v>
      </c>
      <c r="I177" s="253" t="s">
        <v>517</v>
      </c>
      <c r="J177" s="253"/>
      <c r="K177" s="301"/>
    </row>
    <row r="178" s="1" customFormat="1" ht="15" customHeight="1">
      <c r="B178" s="278"/>
      <c r="C178" s="253" t="s">
        <v>56</v>
      </c>
      <c r="D178" s="253"/>
      <c r="E178" s="253"/>
      <c r="F178" s="276" t="s">
        <v>448</v>
      </c>
      <c r="G178" s="253"/>
      <c r="H178" s="253" t="s">
        <v>518</v>
      </c>
      <c r="I178" s="253" t="s">
        <v>519</v>
      </c>
      <c r="J178" s="253">
        <v>1</v>
      </c>
      <c r="K178" s="301"/>
    </row>
    <row r="179" s="1" customFormat="1" ht="15" customHeight="1">
      <c r="B179" s="278"/>
      <c r="C179" s="253" t="s">
        <v>52</v>
      </c>
      <c r="D179" s="253"/>
      <c r="E179" s="253"/>
      <c r="F179" s="276" t="s">
        <v>448</v>
      </c>
      <c r="G179" s="253"/>
      <c r="H179" s="253" t="s">
        <v>520</v>
      </c>
      <c r="I179" s="253" t="s">
        <v>450</v>
      </c>
      <c r="J179" s="253">
        <v>20</v>
      </c>
      <c r="K179" s="301"/>
    </row>
    <row r="180" s="1" customFormat="1" ht="15" customHeight="1">
      <c r="B180" s="278"/>
      <c r="C180" s="253" t="s">
        <v>53</v>
      </c>
      <c r="D180" s="253"/>
      <c r="E180" s="253"/>
      <c r="F180" s="276" t="s">
        <v>448</v>
      </c>
      <c r="G180" s="253"/>
      <c r="H180" s="253" t="s">
        <v>521</v>
      </c>
      <c r="I180" s="253" t="s">
        <v>450</v>
      </c>
      <c r="J180" s="253">
        <v>255</v>
      </c>
      <c r="K180" s="301"/>
    </row>
    <row r="181" s="1" customFormat="1" ht="15" customHeight="1">
      <c r="B181" s="278"/>
      <c r="C181" s="253" t="s">
        <v>101</v>
      </c>
      <c r="D181" s="253"/>
      <c r="E181" s="253"/>
      <c r="F181" s="276" t="s">
        <v>448</v>
      </c>
      <c r="G181" s="253"/>
      <c r="H181" s="253" t="s">
        <v>412</v>
      </c>
      <c r="I181" s="253" t="s">
        <v>450</v>
      </c>
      <c r="J181" s="253">
        <v>10</v>
      </c>
      <c r="K181" s="301"/>
    </row>
    <row r="182" s="1" customFormat="1" ht="15" customHeight="1">
      <c r="B182" s="278"/>
      <c r="C182" s="253" t="s">
        <v>102</v>
      </c>
      <c r="D182" s="253"/>
      <c r="E182" s="253"/>
      <c r="F182" s="276" t="s">
        <v>448</v>
      </c>
      <c r="G182" s="253"/>
      <c r="H182" s="253" t="s">
        <v>522</v>
      </c>
      <c r="I182" s="253" t="s">
        <v>483</v>
      </c>
      <c r="J182" s="253"/>
      <c r="K182" s="301"/>
    </row>
    <row r="183" s="1" customFormat="1" ht="15" customHeight="1">
      <c r="B183" s="278"/>
      <c r="C183" s="253" t="s">
        <v>523</v>
      </c>
      <c r="D183" s="253"/>
      <c r="E183" s="253"/>
      <c r="F183" s="276" t="s">
        <v>448</v>
      </c>
      <c r="G183" s="253"/>
      <c r="H183" s="253" t="s">
        <v>524</v>
      </c>
      <c r="I183" s="253" t="s">
        <v>483</v>
      </c>
      <c r="J183" s="253"/>
      <c r="K183" s="301"/>
    </row>
    <row r="184" s="1" customFormat="1" ht="15" customHeight="1">
      <c r="B184" s="278"/>
      <c r="C184" s="253" t="s">
        <v>512</v>
      </c>
      <c r="D184" s="253"/>
      <c r="E184" s="253"/>
      <c r="F184" s="276" t="s">
        <v>448</v>
      </c>
      <c r="G184" s="253"/>
      <c r="H184" s="253" t="s">
        <v>525</v>
      </c>
      <c r="I184" s="253" t="s">
        <v>483</v>
      </c>
      <c r="J184" s="253"/>
      <c r="K184" s="301"/>
    </row>
    <row r="185" s="1" customFormat="1" ht="15" customHeight="1">
      <c r="B185" s="278"/>
      <c r="C185" s="253" t="s">
        <v>104</v>
      </c>
      <c r="D185" s="253"/>
      <c r="E185" s="253"/>
      <c r="F185" s="276" t="s">
        <v>454</v>
      </c>
      <c r="G185" s="253"/>
      <c r="H185" s="253" t="s">
        <v>526</v>
      </c>
      <c r="I185" s="253" t="s">
        <v>450</v>
      </c>
      <c r="J185" s="253">
        <v>50</v>
      </c>
      <c r="K185" s="301"/>
    </row>
    <row r="186" s="1" customFormat="1" ht="15" customHeight="1">
      <c r="B186" s="278"/>
      <c r="C186" s="253" t="s">
        <v>527</v>
      </c>
      <c r="D186" s="253"/>
      <c r="E186" s="253"/>
      <c r="F186" s="276" t="s">
        <v>454</v>
      </c>
      <c r="G186" s="253"/>
      <c r="H186" s="253" t="s">
        <v>528</v>
      </c>
      <c r="I186" s="253" t="s">
        <v>529</v>
      </c>
      <c r="J186" s="253"/>
      <c r="K186" s="301"/>
    </row>
    <row r="187" s="1" customFormat="1" ht="15" customHeight="1">
      <c r="B187" s="278"/>
      <c r="C187" s="253" t="s">
        <v>530</v>
      </c>
      <c r="D187" s="253"/>
      <c r="E187" s="253"/>
      <c r="F187" s="276" t="s">
        <v>454</v>
      </c>
      <c r="G187" s="253"/>
      <c r="H187" s="253" t="s">
        <v>531</v>
      </c>
      <c r="I187" s="253" t="s">
        <v>529</v>
      </c>
      <c r="J187" s="253"/>
      <c r="K187" s="301"/>
    </row>
    <row r="188" s="1" customFormat="1" ht="15" customHeight="1">
      <c r="B188" s="278"/>
      <c r="C188" s="253" t="s">
        <v>532</v>
      </c>
      <c r="D188" s="253"/>
      <c r="E188" s="253"/>
      <c r="F188" s="276" t="s">
        <v>454</v>
      </c>
      <c r="G188" s="253"/>
      <c r="H188" s="253" t="s">
        <v>533</v>
      </c>
      <c r="I188" s="253" t="s">
        <v>529</v>
      </c>
      <c r="J188" s="253"/>
      <c r="K188" s="301"/>
    </row>
    <row r="189" s="1" customFormat="1" ht="15" customHeight="1">
      <c r="B189" s="278"/>
      <c r="C189" s="314" t="s">
        <v>534</v>
      </c>
      <c r="D189" s="253"/>
      <c r="E189" s="253"/>
      <c r="F189" s="276" t="s">
        <v>454</v>
      </c>
      <c r="G189" s="253"/>
      <c r="H189" s="253" t="s">
        <v>535</v>
      </c>
      <c r="I189" s="253" t="s">
        <v>536</v>
      </c>
      <c r="J189" s="315" t="s">
        <v>537</v>
      </c>
      <c r="K189" s="301"/>
    </row>
    <row r="190" s="14" customFormat="1" ht="15" customHeight="1">
      <c r="B190" s="316"/>
      <c r="C190" s="317" t="s">
        <v>538</v>
      </c>
      <c r="D190" s="318"/>
      <c r="E190" s="318"/>
      <c r="F190" s="319" t="s">
        <v>454</v>
      </c>
      <c r="G190" s="318"/>
      <c r="H190" s="318" t="s">
        <v>539</v>
      </c>
      <c r="I190" s="318" t="s">
        <v>536</v>
      </c>
      <c r="J190" s="320" t="s">
        <v>537</v>
      </c>
      <c r="K190" s="321"/>
    </row>
    <row r="191" s="1" customFormat="1" ht="15" customHeight="1">
      <c r="B191" s="278"/>
      <c r="C191" s="314" t="s">
        <v>41</v>
      </c>
      <c r="D191" s="253"/>
      <c r="E191" s="253"/>
      <c r="F191" s="276" t="s">
        <v>448</v>
      </c>
      <c r="G191" s="253"/>
      <c r="H191" s="250" t="s">
        <v>540</v>
      </c>
      <c r="I191" s="253" t="s">
        <v>541</v>
      </c>
      <c r="J191" s="253"/>
      <c r="K191" s="301"/>
    </row>
    <row r="192" s="1" customFormat="1" ht="15" customHeight="1">
      <c r="B192" s="278"/>
      <c r="C192" s="314" t="s">
        <v>542</v>
      </c>
      <c r="D192" s="253"/>
      <c r="E192" s="253"/>
      <c r="F192" s="276" t="s">
        <v>448</v>
      </c>
      <c r="G192" s="253"/>
      <c r="H192" s="253" t="s">
        <v>543</v>
      </c>
      <c r="I192" s="253" t="s">
        <v>483</v>
      </c>
      <c r="J192" s="253"/>
      <c r="K192" s="301"/>
    </row>
    <row r="193" s="1" customFormat="1" ht="15" customHeight="1">
      <c r="B193" s="278"/>
      <c r="C193" s="314" t="s">
        <v>544</v>
      </c>
      <c r="D193" s="253"/>
      <c r="E193" s="253"/>
      <c r="F193" s="276" t="s">
        <v>448</v>
      </c>
      <c r="G193" s="253"/>
      <c r="H193" s="253" t="s">
        <v>545</v>
      </c>
      <c r="I193" s="253" t="s">
        <v>483</v>
      </c>
      <c r="J193" s="253"/>
      <c r="K193" s="301"/>
    </row>
    <row r="194" s="1" customFormat="1" ht="15" customHeight="1">
      <c r="B194" s="278"/>
      <c r="C194" s="314" t="s">
        <v>546</v>
      </c>
      <c r="D194" s="253"/>
      <c r="E194" s="253"/>
      <c r="F194" s="276" t="s">
        <v>454</v>
      </c>
      <c r="G194" s="253"/>
      <c r="H194" s="253" t="s">
        <v>547</v>
      </c>
      <c r="I194" s="253" t="s">
        <v>483</v>
      </c>
      <c r="J194" s="253"/>
      <c r="K194" s="301"/>
    </row>
    <row r="195" s="1" customFormat="1" ht="15" customHeight="1">
      <c r="B195" s="307"/>
      <c r="C195" s="322"/>
      <c r="D195" s="287"/>
      <c r="E195" s="287"/>
      <c r="F195" s="287"/>
      <c r="G195" s="287"/>
      <c r="H195" s="287"/>
      <c r="I195" s="287"/>
      <c r="J195" s="287"/>
      <c r="K195" s="308"/>
    </row>
    <row r="196" s="1" customFormat="1" ht="18.75" customHeight="1">
      <c r="B196" s="289"/>
      <c r="C196" s="299"/>
      <c r="D196" s="299"/>
      <c r="E196" s="299"/>
      <c r="F196" s="309"/>
      <c r="G196" s="299"/>
      <c r="H196" s="299"/>
      <c r="I196" s="299"/>
      <c r="J196" s="299"/>
      <c r="K196" s="289"/>
    </row>
    <row r="197" s="1" customFormat="1" ht="18.75" customHeight="1">
      <c r="B197" s="289"/>
      <c r="C197" s="299"/>
      <c r="D197" s="299"/>
      <c r="E197" s="299"/>
      <c r="F197" s="309"/>
      <c r="G197" s="299"/>
      <c r="H197" s="299"/>
      <c r="I197" s="299"/>
      <c r="J197" s="299"/>
      <c r="K197" s="289"/>
    </row>
    <row r="198" s="1" customFormat="1" ht="18.75" customHeight="1">
      <c r="B198" s="261"/>
      <c r="C198" s="261"/>
      <c r="D198" s="261"/>
      <c r="E198" s="261"/>
      <c r="F198" s="261"/>
      <c r="G198" s="261"/>
      <c r="H198" s="261"/>
      <c r="I198" s="261"/>
      <c r="J198" s="261"/>
      <c r="K198" s="261"/>
    </row>
    <row r="199" s="1" customFormat="1" ht="13.5">
      <c r="B199" s="240"/>
      <c r="C199" s="241"/>
      <c r="D199" s="241"/>
      <c r="E199" s="241"/>
      <c r="F199" s="241"/>
      <c r="G199" s="241"/>
      <c r="H199" s="241"/>
      <c r="I199" s="241"/>
      <c r="J199" s="241"/>
      <c r="K199" s="242"/>
    </row>
    <row r="200" s="1" customFormat="1" ht="21">
      <c r="B200" s="243"/>
      <c r="C200" s="244" t="s">
        <v>548</v>
      </c>
      <c r="D200" s="244"/>
      <c r="E200" s="244"/>
      <c r="F200" s="244"/>
      <c r="G200" s="244"/>
      <c r="H200" s="244"/>
      <c r="I200" s="244"/>
      <c r="J200" s="244"/>
      <c r="K200" s="245"/>
    </row>
    <row r="201" s="1" customFormat="1" ht="25.5" customHeight="1">
      <c r="B201" s="243"/>
      <c r="C201" s="323" t="s">
        <v>549</v>
      </c>
      <c r="D201" s="323"/>
      <c r="E201" s="323"/>
      <c r="F201" s="323" t="s">
        <v>550</v>
      </c>
      <c r="G201" s="324"/>
      <c r="H201" s="323" t="s">
        <v>551</v>
      </c>
      <c r="I201" s="323"/>
      <c r="J201" s="323"/>
      <c r="K201" s="245"/>
    </row>
    <row r="202" s="1" customFormat="1" ht="5.25" customHeight="1">
      <c r="B202" s="278"/>
      <c r="C202" s="273"/>
      <c r="D202" s="273"/>
      <c r="E202" s="273"/>
      <c r="F202" s="273"/>
      <c r="G202" s="299"/>
      <c r="H202" s="273"/>
      <c r="I202" s="273"/>
      <c r="J202" s="273"/>
      <c r="K202" s="301"/>
    </row>
    <row r="203" s="1" customFormat="1" ht="15" customHeight="1">
      <c r="B203" s="278"/>
      <c r="C203" s="253" t="s">
        <v>541</v>
      </c>
      <c r="D203" s="253"/>
      <c r="E203" s="253"/>
      <c r="F203" s="276" t="s">
        <v>42</v>
      </c>
      <c r="G203" s="253"/>
      <c r="H203" s="253" t="s">
        <v>552</v>
      </c>
      <c r="I203" s="253"/>
      <c r="J203" s="253"/>
      <c r="K203" s="301"/>
    </row>
    <row r="204" s="1" customFormat="1" ht="15" customHeight="1">
      <c r="B204" s="278"/>
      <c r="C204" s="253"/>
      <c r="D204" s="253"/>
      <c r="E204" s="253"/>
      <c r="F204" s="276" t="s">
        <v>43</v>
      </c>
      <c r="G204" s="253"/>
      <c r="H204" s="253" t="s">
        <v>553</v>
      </c>
      <c r="I204" s="253"/>
      <c r="J204" s="253"/>
      <c r="K204" s="301"/>
    </row>
    <row r="205" s="1" customFormat="1" ht="15" customHeight="1">
      <c r="B205" s="278"/>
      <c r="C205" s="253"/>
      <c r="D205" s="253"/>
      <c r="E205" s="253"/>
      <c r="F205" s="276" t="s">
        <v>46</v>
      </c>
      <c r="G205" s="253"/>
      <c r="H205" s="253" t="s">
        <v>554</v>
      </c>
      <c r="I205" s="253"/>
      <c r="J205" s="253"/>
      <c r="K205" s="301"/>
    </row>
    <row r="206" s="1" customFormat="1" ht="15" customHeight="1">
      <c r="B206" s="278"/>
      <c r="C206" s="253"/>
      <c r="D206" s="253"/>
      <c r="E206" s="253"/>
      <c r="F206" s="276" t="s">
        <v>44</v>
      </c>
      <c r="G206" s="253"/>
      <c r="H206" s="253" t="s">
        <v>555</v>
      </c>
      <c r="I206" s="253"/>
      <c r="J206" s="253"/>
      <c r="K206" s="301"/>
    </row>
    <row r="207" s="1" customFormat="1" ht="15" customHeight="1">
      <c r="B207" s="278"/>
      <c r="C207" s="253"/>
      <c r="D207" s="253"/>
      <c r="E207" s="253"/>
      <c r="F207" s="276" t="s">
        <v>45</v>
      </c>
      <c r="G207" s="253"/>
      <c r="H207" s="253" t="s">
        <v>556</v>
      </c>
      <c r="I207" s="253"/>
      <c r="J207" s="253"/>
      <c r="K207" s="301"/>
    </row>
    <row r="208" s="1" customFormat="1" ht="15" customHeight="1">
      <c r="B208" s="278"/>
      <c r="C208" s="253"/>
      <c r="D208" s="253"/>
      <c r="E208" s="253"/>
      <c r="F208" s="276"/>
      <c r="G208" s="253"/>
      <c r="H208" s="253"/>
      <c r="I208" s="253"/>
      <c r="J208" s="253"/>
      <c r="K208" s="301"/>
    </row>
    <row r="209" s="1" customFormat="1" ht="15" customHeight="1">
      <c r="B209" s="278"/>
      <c r="C209" s="253" t="s">
        <v>495</v>
      </c>
      <c r="D209" s="253"/>
      <c r="E209" s="253"/>
      <c r="F209" s="276" t="s">
        <v>390</v>
      </c>
      <c r="G209" s="253"/>
      <c r="H209" s="253" t="s">
        <v>557</v>
      </c>
      <c r="I209" s="253"/>
      <c r="J209" s="253"/>
      <c r="K209" s="301"/>
    </row>
    <row r="210" s="1" customFormat="1" ht="15" customHeight="1">
      <c r="B210" s="278"/>
      <c r="C210" s="253"/>
      <c r="D210" s="253"/>
      <c r="E210" s="253"/>
      <c r="F210" s="276" t="s">
        <v>78</v>
      </c>
      <c r="G210" s="253"/>
      <c r="H210" s="253" t="s">
        <v>394</v>
      </c>
      <c r="I210" s="253"/>
      <c r="J210" s="253"/>
      <c r="K210" s="301"/>
    </row>
    <row r="211" s="1" customFormat="1" ht="15" customHeight="1">
      <c r="B211" s="278"/>
      <c r="C211" s="253"/>
      <c r="D211" s="253"/>
      <c r="E211" s="253"/>
      <c r="F211" s="276" t="s">
        <v>392</v>
      </c>
      <c r="G211" s="253"/>
      <c r="H211" s="253" t="s">
        <v>558</v>
      </c>
      <c r="I211" s="253"/>
      <c r="J211" s="253"/>
      <c r="K211" s="301"/>
    </row>
    <row r="212" s="1" customFormat="1" ht="15" customHeight="1">
      <c r="B212" s="325"/>
      <c r="C212" s="253"/>
      <c r="D212" s="253"/>
      <c r="E212" s="253"/>
      <c r="F212" s="276" t="s">
        <v>88</v>
      </c>
      <c r="G212" s="314"/>
      <c r="H212" s="305" t="s">
        <v>395</v>
      </c>
      <c r="I212" s="305"/>
      <c r="J212" s="305"/>
      <c r="K212" s="326"/>
    </row>
    <row r="213" s="1" customFormat="1" ht="15" customHeight="1">
      <c r="B213" s="325"/>
      <c r="C213" s="253"/>
      <c r="D213" s="253"/>
      <c r="E213" s="253"/>
      <c r="F213" s="276" t="s">
        <v>112</v>
      </c>
      <c r="G213" s="314"/>
      <c r="H213" s="305" t="s">
        <v>559</v>
      </c>
      <c r="I213" s="305"/>
      <c r="J213" s="305"/>
      <c r="K213" s="326"/>
    </row>
    <row r="214" s="1" customFormat="1" ht="15" customHeight="1">
      <c r="B214" s="325"/>
      <c r="C214" s="253"/>
      <c r="D214" s="253"/>
      <c r="E214" s="253"/>
      <c r="F214" s="276"/>
      <c r="G214" s="314"/>
      <c r="H214" s="305"/>
      <c r="I214" s="305"/>
      <c r="J214" s="305"/>
      <c r="K214" s="326"/>
    </row>
    <row r="215" s="1" customFormat="1" ht="15" customHeight="1">
      <c r="B215" s="325"/>
      <c r="C215" s="253" t="s">
        <v>519</v>
      </c>
      <c r="D215" s="253"/>
      <c r="E215" s="253"/>
      <c r="F215" s="276">
        <v>1</v>
      </c>
      <c r="G215" s="314"/>
      <c r="H215" s="305" t="s">
        <v>560</v>
      </c>
      <c r="I215" s="305"/>
      <c r="J215" s="305"/>
      <c r="K215" s="326"/>
    </row>
    <row r="216" s="1" customFormat="1" ht="15" customHeight="1">
      <c r="B216" s="325"/>
      <c r="C216" s="253"/>
      <c r="D216" s="253"/>
      <c r="E216" s="253"/>
      <c r="F216" s="276">
        <v>2</v>
      </c>
      <c r="G216" s="314"/>
      <c r="H216" s="305" t="s">
        <v>561</v>
      </c>
      <c r="I216" s="305"/>
      <c r="J216" s="305"/>
      <c r="K216" s="326"/>
    </row>
    <row r="217" s="1" customFormat="1" ht="15" customHeight="1">
      <c r="B217" s="325"/>
      <c r="C217" s="253"/>
      <c r="D217" s="253"/>
      <c r="E217" s="253"/>
      <c r="F217" s="276">
        <v>3</v>
      </c>
      <c r="G217" s="314"/>
      <c r="H217" s="305" t="s">
        <v>562</v>
      </c>
      <c r="I217" s="305"/>
      <c r="J217" s="305"/>
      <c r="K217" s="326"/>
    </row>
    <row r="218" s="1" customFormat="1" ht="15" customHeight="1">
      <c r="B218" s="325"/>
      <c r="C218" s="253"/>
      <c r="D218" s="253"/>
      <c r="E218" s="253"/>
      <c r="F218" s="276">
        <v>4</v>
      </c>
      <c r="G218" s="314"/>
      <c r="H218" s="305" t="s">
        <v>563</v>
      </c>
      <c r="I218" s="305"/>
      <c r="J218" s="305"/>
      <c r="K218" s="326"/>
    </row>
    <row r="219" s="1" customFormat="1" ht="12.75" customHeight="1">
      <c r="B219" s="327"/>
      <c r="C219" s="328"/>
      <c r="D219" s="328"/>
      <c r="E219" s="328"/>
      <c r="F219" s="328"/>
      <c r="G219" s="328"/>
      <c r="H219" s="328"/>
      <c r="I219" s="328"/>
      <c r="J219" s="328"/>
      <c r="K219" s="32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Slezák Jiří</dc:creator>
  <cp:lastModifiedBy>Slezák Jiří</cp:lastModifiedBy>
  <dcterms:created xsi:type="dcterms:W3CDTF">2024-10-17T05:05:53Z</dcterms:created>
  <dcterms:modified xsi:type="dcterms:W3CDTF">2024-10-17T05:05:58Z</dcterms:modified>
</cp:coreProperties>
</file>